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tavební úpravy" sheetId="2" r:id="rId2"/>
    <sheet name="SO 02 - Úprava vnitřního ..." sheetId="3" r:id="rId3"/>
    <sheet name="SO 03 - úprava rozvodu vo..." sheetId="4" r:id="rId4"/>
    <sheet name="SO 04 - Ústřední vytápění" sheetId="5" r:id="rId5"/>
    <sheet name="SO 05 - Elektrické rozvod..." sheetId="6" r:id="rId6"/>
    <sheet name="SO 06 - Elektrické rozvod..." sheetId="7" r:id="rId7"/>
    <sheet name="SO 07 - ostatní a vedlejš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01 - Stavební úpravy'!$C$135:$K$473</definedName>
    <definedName name="_xlnm.Print_Area" localSheetId="1">'SO 01 - Stavební úpravy'!$C$4:$J$76,'SO 01 - Stavební úpravy'!$C$82:$J$117,'SO 01 - Stavební úpravy'!$C$123:$J$473</definedName>
    <definedName name="_xlnm.Print_Titles" localSheetId="1">'SO 01 - Stavební úpravy'!$135:$135</definedName>
    <definedName name="_xlnm._FilterDatabase" localSheetId="2" hidden="1">'SO 02 - Úprava vnitřního ...'!$C$120:$K$162</definedName>
    <definedName name="_xlnm.Print_Area" localSheetId="2">'SO 02 - Úprava vnitřního ...'!$C$4:$J$76,'SO 02 - Úprava vnitřního ...'!$C$82:$J$102,'SO 02 - Úprava vnitřního ...'!$C$108:$J$162</definedName>
    <definedName name="_xlnm.Print_Titles" localSheetId="2">'SO 02 - Úprava vnitřního ...'!$120:$120</definedName>
    <definedName name="_xlnm._FilterDatabase" localSheetId="3" hidden="1">'SO 03 - úprava rozvodu vo...'!$C$125:$K$208</definedName>
    <definedName name="_xlnm.Print_Area" localSheetId="3">'SO 03 - úprava rozvodu vo...'!$C$4:$J$76,'SO 03 - úprava rozvodu vo...'!$C$82:$J$107,'SO 03 - úprava rozvodu vo...'!$C$113:$J$208</definedName>
    <definedName name="_xlnm.Print_Titles" localSheetId="3">'SO 03 - úprava rozvodu vo...'!$125:$125</definedName>
    <definedName name="_xlnm._FilterDatabase" localSheetId="4" hidden="1">'SO 04 - Ústřední vytápění'!$C$127:$K$306</definedName>
    <definedName name="_xlnm.Print_Area" localSheetId="4">'SO 04 - Ústřední vytápění'!$C$4:$J$76,'SO 04 - Ústřední vytápění'!$C$82:$J$109,'SO 04 - Ústřední vytápění'!$C$115:$J$306</definedName>
    <definedName name="_xlnm.Print_Titles" localSheetId="4">'SO 04 - Ústřední vytápění'!$127:$127</definedName>
    <definedName name="_xlnm._FilterDatabase" localSheetId="5" hidden="1">'SO 05 - Elektrické rozvod...'!$C$126:$K$285</definedName>
    <definedName name="_xlnm.Print_Area" localSheetId="5">'SO 05 - Elektrické rozvod...'!$C$4:$J$76,'SO 05 - Elektrické rozvod...'!$C$82:$J$108,'SO 05 - Elektrické rozvod...'!$C$114:$J$285</definedName>
    <definedName name="_xlnm.Print_Titles" localSheetId="5">'SO 05 - Elektrické rozvod...'!$126:$126</definedName>
    <definedName name="_xlnm._FilterDatabase" localSheetId="6" hidden="1">'SO 06 - Elektrické rozvod...'!$C$123:$K$161</definedName>
    <definedName name="_xlnm.Print_Area" localSheetId="6">'SO 06 - Elektrické rozvod...'!$C$4:$J$76,'SO 06 - Elektrické rozvod...'!$C$82:$J$105,'SO 06 - Elektrické rozvod...'!$C$111:$J$161</definedName>
    <definedName name="_xlnm.Print_Titles" localSheetId="6">'SO 06 - Elektrické rozvod...'!$123:$123</definedName>
    <definedName name="_xlnm._FilterDatabase" localSheetId="7" hidden="1">'SO 07 - ostatní a vedlejš...'!$C$119:$K$136</definedName>
    <definedName name="_xlnm.Print_Area" localSheetId="7">'SO 07 - ostatní a vedlejš...'!$C$4:$J$76,'SO 07 - ostatní a vedlejš...'!$C$82:$J$101,'SO 07 - ostatní a vedlejš...'!$C$107:$J$136</definedName>
    <definedName name="_xlnm.Print_Titles" localSheetId="7">'SO 07 - ostatní a vedlejš...'!$119:$119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BI123"/>
  <c r="BH123"/>
  <c r="BG123"/>
  <c r="BF123"/>
  <c r="T123"/>
  <c r="T122"/>
  <c r="R123"/>
  <c r="R122"/>
  <c r="P123"/>
  <c r="P122"/>
  <c r="J117"/>
  <c r="J116"/>
  <c r="F116"/>
  <c r="F114"/>
  <c r="E112"/>
  <c r="J92"/>
  <c r="J91"/>
  <c r="F91"/>
  <c r="F89"/>
  <c r="E87"/>
  <c r="J18"/>
  <c r="E18"/>
  <c r="F117"/>
  <c r="J17"/>
  <c r="J12"/>
  <c r="J89"/>
  <c r="E7"/>
  <c r="E85"/>
  <c i="7" r="J37"/>
  <c r="J36"/>
  <c i="1" r="AY100"/>
  <c i="7" r="J35"/>
  <c i="1" r="AX100"/>
  <c i="7"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T142"/>
  <c r="R143"/>
  <c r="R142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T131"/>
  <c r="R132"/>
  <c r="R131"/>
  <c r="P132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6" r="J37"/>
  <c r="J36"/>
  <c i="1" r="AY99"/>
  <c i="6" r="J35"/>
  <c i="1" r="AX99"/>
  <c i="6"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68"/>
  <c r="BH268"/>
  <c r="BG268"/>
  <c r="BF268"/>
  <c r="T268"/>
  <c r="R268"/>
  <c r="P268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4"/>
  <c r="J123"/>
  <c r="F123"/>
  <c r="F121"/>
  <c r="E119"/>
  <c r="J92"/>
  <c r="J91"/>
  <c r="F91"/>
  <c r="F89"/>
  <c r="E87"/>
  <c r="J18"/>
  <c r="E18"/>
  <c r="F124"/>
  <c r="J17"/>
  <c r="J12"/>
  <c r="J121"/>
  <c r="E7"/>
  <c r="E85"/>
  <c i="5" r="J37"/>
  <c r="J36"/>
  <c i="1" r="AY98"/>
  <c i="5" r="J35"/>
  <c i="1" r="AX98"/>
  <c i="5"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T130"/>
  <c r="R131"/>
  <c r="R130"/>
  <c r="P131"/>
  <c r="P130"/>
  <c r="J125"/>
  <c r="J124"/>
  <c r="F124"/>
  <c r="F122"/>
  <c r="E120"/>
  <c r="J92"/>
  <c r="J91"/>
  <c r="F91"/>
  <c r="F89"/>
  <c r="E87"/>
  <c r="J18"/>
  <c r="E18"/>
  <c r="F92"/>
  <c r="J17"/>
  <c r="J12"/>
  <c r="J122"/>
  <c r="E7"/>
  <c r="E85"/>
  <c i="4" r="J37"/>
  <c r="J36"/>
  <c i="1" r="AY97"/>
  <c i="4" r="J35"/>
  <c i="1" r="AX97"/>
  <c i="4"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T137"/>
  <c r="R138"/>
  <c r="R137"/>
  <c r="P138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3" r="J37"/>
  <c r="J36"/>
  <c i="1" r="AY96"/>
  <c i="3" r="J35"/>
  <c i="1" r="AX96"/>
  <c i="3"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2" r="J37"/>
  <c r="J36"/>
  <c i="1" r="AY95"/>
  <c i="2" r="J35"/>
  <c i="1" r="AX95"/>
  <c i="2" r="BI471"/>
  <c r="BH471"/>
  <c r="BG471"/>
  <c r="BF471"/>
  <c r="T471"/>
  <c r="R471"/>
  <c r="P471"/>
  <c r="BI469"/>
  <c r="BH469"/>
  <c r="BG469"/>
  <c r="BF469"/>
  <c r="T469"/>
  <c r="R469"/>
  <c r="P469"/>
  <c r="BI464"/>
  <c r="BH464"/>
  <c r="BG464"/>
  <c r="BF464"/>
  <c r="T464"/>
  <c r="R464"/>
  <c r="P464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2"/>
  <c r="BH442"/>
  <c r="BG442"/>
  <c r="BF442"/>
  <c r="T442"/>
  <c r="R442"/>
  <c r="P442"/>
  <c r="BI433"/>
  <c r="BH433"/>
  <c r="BG433"/>
  <c r="BF433"/>
  <c r="T433"/>
  <c r="R433"/>
  <c r="P433"/>
  <c r="BI429"/>
  <c r="BH429"/>
  <c r="BG429"/>
  <c r="BF429"/>
  <c r="T429"/>
  <c r="R429"/>
  <c r="P429"/>
  <c r="BI428"/>
  <c r="BH428"/>
  <c r="BG428"/>
  <c r="BF428"/>
  <c r="T428"/>
  <c r="R428"/>
  <c r="P428"/>
  <c r="BI423"/>
  <c r="BH423"/>
  <c r="BG423"/>
  <c r="BF423"/>
  <c r="T423"/>
  <c r="R423"/>
  <c r="P423"/>
  <c r="BI404"/>
  <c r="BH404"/>
  <c r="BG404"/>
  <c r="BF404"/>
  <c r="T404"/>
  <c r="R404"/>
  <c r="P404"/>
  <c r="BI402"/>
  <c r="BH402"/>
  <c r="BG402"/>
  <c r="BF402"/>
  <c r="T402"/>
  <c r="R402"/>
  <c r="P402"/>
  <c r="BI401"/>
  <c r="BH401"/>
  <c r="BG401"/>
  <c r="BF401"/>
  <c r="T401"/>
  <c r="R401"/>
  <c r="P401"/>
  <c r="BI397"/>
  <c r="BH397"/>
  <c r="BG397"/>
  <c r="BF397"/>
  <c r="T397"/>
  <c r="R397"/>
  <c r="P397"/>
  <c r="BI389"/>
  <c r="BH389"/>
  <c r="BG389"/>
  <c r="BF389"/>
  <c r="T389"/>
  <c r="R389"/>
  <c r="P389"/>
  <c r="BI378"/>
  <c r="BH378"/>
  <c r="BG378"/>
  <c r="BF378"/>
  <c r="T378"/>
  <c r="R378"/>
  <c r="P378"/>
  <c r="BI376"/>
  <c r="BH376"/>
  <c r="BG376"/>
  <c r="BF376"/>
  <c r="T376"/>
  <c r="R376"/>
  <c r="P376"/>
  <c r="BI370"/>
  <c r="BH370"/>
  <c r="BG370"/>
  <c r="BF370"/>
  <c r="T370"/>
  <c r="R370"/>
  <c r="P370"/>
  <c r="BI363"/>
  <c r="BH363"/>
  <c r="BG363"/>
  <c r="BF363"/>
  <c r="T363"/>
  <c r="R363"/>
  <c r="P363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28"/>
  <c r="BH328"/>
  <c r="BG328"/>
  <c r="BF328"/>
  <c r="T328"/>
  <c r="R328"/>
  <c r="P328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3"/>
  <c r="BH283"/>
  <c r="BG283"/>
  <c r="BF283"/>
  <c r="T283"/>
  <c r="R283"/>
  <c r="P283"/>
  <c r="BI281"/>
  <c r="BH281"/>
  <c r="BG281"/>
  <c r="BF281"/>
  <c r="T281"/>
  <c r="R281"/>
  <c r="P281"/>
  <c r="BI274"/>
  <c r="BH274"/>
  <c r="BG274"/>
  <c r="BF274"/>
  <c r="T274"/>
  <c r="R274"/>
  <c r="P274"/>
  <c r="BI272"/>
  <c r="BH272"/>
  <c r="BG272"/>
  <c r="BF272"/>
  <c r="T272"/>
  <c r="R272"/>
  <c r="P272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39"/>
  <c r="BH239"/>
  <c r="BG239"/>
  <c r="BF239"/>
  <c r="T239"/>
  <c r="R239"/>
  <c r="P239"/>
  <c r="BI230"/>
  <c r="BH230"/>
  <c r="BG230"/>
  <c r="BF230"/>
  <c r="T230"/>
  <c r="R230"/>
  <c r="P230"/>
  <c r="BI222"/>
  <c r="BH222"/>
  <c r="BG222"/>
  <c r="BF222"/>
  <c r="T222"/>
  <c r="R222"/>
  <c r="P222"/>
  <c r="BI216"/>
  <c r="BH216"/>
  <c r="BG216"/>
  <c r="BF216"/>
  <c r="T216"/>
  <c r="R216"/>
  <c r="P216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195"/>
  <c r="BH195"/>
  <c r="BG195"/>
  <c r="BF195"/>
  <c r="T195"/>
  <c r="R195"/>
  <c r="P195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T159"/>
  <c r="R160"/>
  <c r="R159"/>
  <c r="P160"/>
  <c r="P159"/>
  <c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T137"/>
  <c r="R138"/>
  <c r="R137"/>
  <c r="P138"/>
  <c r="P137"/>
  <c r="J133"/>
  <c r="J132"/>
  <c r="F132"/>
  <c r="F130"/>
  <c r="E128"/>
  <c r="J92"/>
  <c r="J91"/>
  <c r="F91"/>
  <c r="F89"/>
  <c r="E87"/>
  <c r="J18"/>
  <c r="E18"/>
  <c r="F92"/>
  <c r="J17"/>
  <c r="J12"/>
  <c r="J130"/>
  <c r="E7"/>
  <c r="E126"/>
  <c i="1" r="L90"/>
  <c r="AM90"/>
  <c r="AM89"/>
  <c r="L89"/>
  <c r="AM87"/>
  <c r="L87"/>
  <c r="L85"/>
  <c r="L84"/>
  <c i="2" r="J463"/>
  <c r="J389"/>
  <c r="BK347"/>
  <c r="J333"/>
  <c r="J321"/>
  <c r="BK313"/>
  <c r="BK307"/>
  <c r="BK298"/>
  <c r="BK289"/>
  <c r="J272"/>
  <c r="J254"/>
  <c r="J222"/>
  <c r="J202"/>
  <c r="BK182"/>
  <c r="J163"/>
  <c r="J138"/>
  <c r="BK429"/>
  <c r="J402"/>
  <c r="BK363"/>
  <c r="J347"/>
  <c r="BK333"/>
  <c r="J304"/>
  <c r="BK291"/>
  <c r="BK261"/>
  <c r="BK216"/>
  <c r="BK189"/>
  <c r="BK169"/>
  <c r="J157"/>
  <c r="BK471"/>
  <c r="J469"/>
  <c r="BK454"/>
  <c r="BK442"/>
  <c r="BK428"/>
  <c r="BK351"/>
  <c r="J317"/>
  <c r="J309"/>
  <c r="BK265"/>
  <c r="J251"/>
  <c r="J160"/>
  <c r="J141"/>
  <c r="J454"/>
  <c r="J433"/>
  <c r="J363"/>
  <c r="BK349"/>
  <c r="BK337"/>
  <c r="BK319"/>
  <c r="J310"/>
  <c r="J293"/>
  <c r="BK239"/>
  <c r="BK186"/>
  <c r="BK171"/>
  <c i="3" r="BK158"/>
  <c r="J146"/>
  <c r="BK138"/>
  <c r="BK133"/>
  <c r="BK136"/>
  <c r="J126"/>
  <c r="BK156"/>
  <c r="BK152"/>
  <c r="BK149"/>
  <c r="J145"/>
  <c r="J134"/>
  <c r="J124"/>
  <c r="J158"/>
  <c r="BK154"/>
  <c r="J151"/>
  <c r="BK147"/>
  <c r="J139"/>
  <c i="4" r="BK208"/>
  <c r="BK198"/>
  <c r="J192"/>
  <c r="BK181"/>
  <c r="BK173"/>
  <c r="J198"/>
  <c r="J190"/>
  <c r="BK186"/>
  <c r="BK180"/>
  <c r="J164"/>
  <c r="J148"/>
  <c r="BK143"/>
  <c r="J207"/>
  <c r="BK199"/>
  <c r="J185"/>
  <c r="BK170"/>
  <c r="BK162"/>
  <c r="BK148"/>
  <c r="BK133"/>
  <c r="J203"/>
  <c r="BK192"/>
  <c r="J183"/>
  <c r="J176"/>
  <c r="BK167"/>
  <c r="J162"/>
  <c r="BK131"/>
  <c i="5" r="BK303"/>
  <c r="J296"/>
  <c r="BK287"/>
  <c r="J280"/>
  <c r="J270"/>
  <c r="J267"/>
  <c r="J259"/>
  <c r="J249"/>
  <c r="BK244"/>
  <c r="BK230"/>
  <c r="BK224"/>
  <c r="J212"/>
  <c r="J196"/>
  <c r="BK181"/>
  <c r="J175"/>
  <c r="BK161"/>
  <c r="J153"/>
  <c r="J136"/>
  <c r="BK295"/>
  <c r="BK284"/>
  <c r="BK271"/>
  <c r="J262"/>
  <c r="J246"/>
  <c r="BK233"/>
  <c r="BK220"/>
  <c r="BK217"/>
  <c r="J211"/>
  <c r="BK198"/>
  <c r="J193"/>
  <c r="J186"/>
  <c r="J290"/>
  <c r="BK278"/>
  <c r="BK270"/>
  <c r="BK259"/>
  <c r="BK255"/>
  <c r="BK251"/>
  <c r="BK245"/>
  <c r="J238"/>
  <c r="BK231"/>
  <c r="J225"/>
  <c r="J215"/>
  <c r="BK201"/>
  <c r="BK192"/>
  <c r="J184"/>
  <c r="BK178"/>
  <c r="J171"/>
  <c r="J164"/>
  <c r="BK147"/>
  <c r="J139"/>
  <c r="BK277"/>
  <c r="BK273"/>
  <c r="BK260"/>
  <c r="BK238"/>
  <c r="J228"/>
  <c r="BK215"/>
  <c r="J200"/>
  <c r="J185"/>
  <c r="BK174"/>
  <c r="J163"/>
  <c r="J151"/>
  <c r="J145"/>
  <c r="J138"/>
  <c i="6" r="J281"/>
  <c r="BK274"/>
  <c r="J261"/>
  <c r="BK230"/>
  <c r="J218"/>
  <c r="BK211"/>
  <c r="BK203"/>
  <c r="BK193"/>
  <c r="BK182"/>
  <c r="J175"/>
  <c r="BK170"/>
  <c r="BK159"/>
  <c r="J155"/>
  <c r="BK150"/>
  <c r="J141"/>
  <c r="J131"/>
  <c r="BK283"/>
  <c r="BK257"/>
  <c r="BK250"/>
  <c r="J244"/>
  <c r="BK236"/>
  <c r="BK228"/>
  <c r="J216"/>
  <c r="BK206"/>
  <c r="J198"/>
  <c r="BK186"/>
  <c r="BK173"/>
  <c r="BK163"/>
  <c r="J157"/>
  <c r="J153"/>
  <c r="J149"/>
  <c r="J137"/>
  <c r="BK281"/>
  <c r="BK260"/>
  <c r="J248"/>
  <c r="J240"/>
  <c r="BK225"/>
  <c r="BK141"/>
  <c r="BK134"/>
  <c r="BK130"/>
  <c r="J274"/>
  <c r="BK259"/>
  <c r="BK244"/>
  <c r="BK238"/>
  <c r="BK221"/>
  <c r="J217"/>
  <c r="J212"/>
  <c r="J202"/>
  <c r="J195"/>
  <c r="J182"/>
  <c r="BK175"/>
  <c r="J167"/>
  <c r="J152"/>
  <c r="J144"/>
  <c i="7" r="J150"/>
  <c r="BK137"/>
  <c r="BK127"/>
  <c r="BK158"/>
  <c r="J143"/>
  <c r="J126"/>
  <c r="J149"/>
  <c r="J136"/>
  <c r="J127"/>
  <c r="BK154"/>
  <c r="BK149"/>
  <c r="BK141"/>
  <c i="8" r="BK135"/>
  <c r="J123"/>
  <c r="BK129"/>
  <c r="BK123"/>
  <c r="J132"/>
  <c i="2" r="BK404"/>
  <c r="BK397"/>
  <c r="J376"/>
  <c r="BK339"/>
  <c r="J319"/>
  <c r="BK311"/>
  <c r="BK302"/>
  <c r="BK293"/>
  <c r="BK283"/>
  <c r="J265"/>
  <c r="BK251"/>
  <c r="J208"/>
  <c r="J180"/>
  <c r="BK167"/>
  <c r="J464"/>
  <c r="J423"/>
  <c r="J397"/>
  <c r="BK353"/>
  <c r="BK345"/>
  <c r="J327"/>
  <c r="BK306"/>
  <c r="BK297"/>
  <c r="J274"/>
  <c r="BK230"/>
  <c r="J210"/>
  <c r="BK180"/>
  <c r="BK163"/>
  <c r="BK145"/>
  <c r="J471"/>
  <c r="J460"/>
  <c r="J451"/>
  <c r="BK433"/>
  <c r="BK370"/>
  <c r="J324"/>
  <c r="BK312"/>
  <c r="J298"/>
  <c r="J261"/>
  <c r="J249"/>
  <c r="J195"/>
  <c r="BK142"/>
  <c r="BK138"/>
  <c r="BK451"/>
  <c r="J428"/>
  <c r="BK357"/>
  <c r="J339"/>
  <c r="BK327"/>
  <c r="J313"/>
  <c r="J297"/>
  <c r="BK258"/>
  <c r="BK208"/>
  <c r="J175"/>
  <c r="J146"/>
  <c i="3" r="BK157"/>
  <c r="BK143"/>
  <c r="J140"/>
  <c r="BK134"/>
  <c r="J131"/>
  <c r="BK139"/>
  <c r="J128"/>
  <c r="BK160"/>
  <c r="J154"/>
  <c r="J150"/>
  <c r="BK146"/>
  <c r="BK137"/>
  <c r="BK131"/>
  <c r="BK153"/>
  <c r="J149"/>
  <c r="J143"/>
  <c r="J138"/>
  <c i="4" r="J208"/>
  <c r="BK194"/>
  <c r="J184"/>
  <c r="BK171"/>
  <c r="J170"/>
  <c r="J168"/>
  <c r="J167"/>
  <c r="J166"/>
  <c r="J165"/>
  <c r="BK164"/>
  <c r="BK163"/>
  <c r="J158"/>
  <c r="J154"/>
  <c r="BK152"/>
  <c r="J150"/>
  <c r="J147"/>
  <c r="BK146"/>
  <c r="BK144"/>
  <c r="J143"/>
  <c r="BK141"/>
  <c r="J133"/>
  <c r="J132"/>
  <c r="J131"/>
  <c r="BK207"/>
  <c r="BK197"/>
  <c r="BK189"/>
  <c r="BK183"/>
  <c r="BK165"/>
  <c r="BK158"/>
  <c r="BK154"/>
  <c r="J144"/>
  <c r="J135"/>
  <c r="BK201"/>
  <c r="J188"/>
  <c r="BK176"/>
  <c r="BK166"/>
  <c r="BK150"/>
  <c r="BK135"/>
  <c r="J206"/>
  <c r="J193"/>
  <c r="BK187"/>
  <c r="BK179"/>
  <c r="J175"/>
  <c r="J163"/>
  <c r="BK147"/>
  <c i="5" r="BK305"/>
  <c r="BK301"/>
  <c r="BK285"/>
  <c r="J279"/>
  <c r="J274"/>
  <c r="J263"/>
  <c r="J252"/>
  <c r="J245"/>
  <c r="BK229"/>
  <c r="BK219"/>
  <c r="BK205"/>
  <c r="J189"/>
  <c r="J178"/>
  <c r="J170"/>
  <c r="J158"/>
  <c r="BK138"/>
  <c r="J299"/>
  <c r="BK290"/>
  <c r="BK276"/>
  <c r="BK263"/>
  <c r="J254"/>
  <c r="J241"/>
  <c r="BK232"/>
  <c r="J219"/>
  <c r="J214"/>
  <c r="BK209"/>
  <c r="BK196"/>
  <c r="J190"/>
  <c r="BK180"/>
  <c r="J293"/>
  <c r="J287"/>
  <c r="J277"/>
  <c r="J271"/>
  <c r="J265"/>
  <c r="J257"/>
  <c r="BK253"/>
  <c r="BK249"/>
  <c r="BK246"/>
  <c r="BK241"/>
  <c r="BK234"/>
  <c r="BK228"/>
  <c r="J224"/>
  <c r="J209"/>
  <c r="BK200"/>
  <c r="BK190"/>
  <c r="J183"/>
  <c r="J177"/>
  <c r="BK169"/>
  <c r="J165"/>
  <c r="BK149"/>
  <c r="J140"/>
  <c r="BK293"/>
  <c r="J275"/>
  <c r="BK267"/>
  <c r="BK258"/>
  <c r="BK235"/>
  <c r="J222"/>
  <c r="BK214"/>
  <c r="J202"/>
  <c r="BK187"/>
  <c r="BK183"/>
  <c r="BK171"/>
  <c r="J159"/>
  <c r="J147"/>
  <c r="BK140"/>
  <c i="6" r="J283"/>
  <c r="BK276"/>
  <c r="BK263"/>
  <c r="BK234"/>
  <c r="BK216"/>
  <c r="BK213"/>
  <c r="J207"/>
  <c r="BK199"/>
  <c r="BK189"/>
  <c r="J178"/>
  <c r="J173"/>
  <c r="J168"/>
  <c r="BK158"/>
  <c r="J154"/>
  <c r="BK144"/>
  <c r="BK140"/>
  <c r="J130"/>
  <c r="BK278"/>
  <c r="J260"/>
  <c r="J246"/>
  <c r="BK241"/>
  <c r="J234"/>
  <c r="J221"/>
  <c r="J211"/>
  <c r="BK202"/>
  <c r="BK195"/>
  <c r="BK178"/>
  <c r="BK167"/>
  <c r="J159"/>
  <c r="BK155"/>
  <c r="J151"/>
  <c r="BK145"/>
  <c r="J134"/>
  <c r="J277"/>
  <c r="J257"/>
  <c r="BK242"/>
  <c r="J236"/>
  <c r="BK146"/>
  <c r="J133"/>
  <c r="BK284"/>
  <c r="J264"/>
  <c r="BK261"/>
  <c r="J255"/>
  <c r="BK245"/>
  <c r="J225"/>
  <c r="J220"/>
  <c r="BK215"/>
  <c r="BK207"/>
  <c r="J203"/>
  <c r="BK197"/>
  <c r="J189"/>
  <c r="J184"/>
  <c r="BK171"/>
  <c r="J160"/>
  <c r="J142"/>
  <c i="7" r="J159"/>
  <c r="J140"/>
  <c r="J128"/>
  <c r="BK159"/>
  <c r="BK138"/>
  <c r="J157"/>
  <c r="J138"/>
  <c r="J132"/>
  <c r="BK157"/>
  <c r="BK147"/>
  <c r="BK130"/>
  <c i="8" r="J130"/>
  <c i="2" r="BK402"/>
  <c r="J401"/>
  <c r="J357"/>
  <c r="J335"/>
  <c r="BK324"/>
  <c r="BK315"/>
  <c r="BK310"/>
  <c r="J300"/>
  <c r="BK274"/>
  <c r="J264"/>
  <c r="BK252"/>
  <c r="BK210"/>
  <c r="BK195"/>
  <c r="J171"/>
  <c r="J145"/>
  <c r="BK457"/>
  <c r="BK401"/>
  <c r="J351"/>
  <c r="J341"/>
  <c r="J312"/>
  <c r="BK296"/>
  <c r="J281"/>
  <c r="BK254"/>
  <c r="BK202"/>
  <c r="BK175"/>
  <c r="BK160"/>
  <c r="J142"/>
  <c r="BK469"/>
  <c r="J457"/>
  <c r="J448"/>
  <c r="BK378"/>
  <c r="J343"/>
  <c r="BK314"/>
  <c r="BK304"/>
  <c r="BK272"/>
  <c r="J252"/>
  <c r="J216"/>
  <c r="BK152"/>
  <c r="BK463"/>
  <c r="BK448"/>
  <c r="J370"/>
  <c r="J353"/>
  <c r="BK328"/>
  <c r="J315"/>
  <c r="BK309"/>
  <c r="BK281"/>
  <c r="J256"/>
  <c r="BK206"/>
  <c r="J152"/>
  <c i="3" r="J162"/>
  <c r="J155"/>
  <c r="BK141"/>
  <c r="J135"/>
  <c r="BK128"/>
  <c r="BK135"/>
  <c r="J161"/>
  <c r="BK155"/>
  <c r="BK151"/>
  <c r="J147"/>
  <c r="BK140"/>
  <c r="J133"/>
  <c r="J156"/>
  <c r="BK150"/>
  <c r="BK145"/>
  <c r="BK125"/>
  <c i="4" r="J199"/>
  <c r="J195"/>
  <c r="BK185"/>
  <c r="J180"/>
  <c r="J201"/>
  <c r="BK191"/>
  <c r="J187"/>
  <c r="J181"/>
  <c r="BK175"/>
  <c r="BK156"/>
  <c r="J146"/>
  <c r="BK138"/>
  <c r="J205"/>
  <c r="BK193"/>
  <c r="J177"/>
  <c r="BK155"/>
  <c r="BK145"/>
  <c r="BK129"/>
  <c r="J194"/>
  <c r="BK190"/>
  <c r="J182"/>
  <c r="BK177"/>
  <c r="J171"/>
  <c r="J155"/>
  <c r="J129"/>
  <c i="5" r="BK302"/>
  <c r="BK292"/>
  <c r="J281"/>
  <c r="BK275"/>
  <c r="BK269"/>
  <c r="J264"/>
  <c r="J253"/>
  <c r="BK247"/>
  <c r="J231"/>
  <c r="BK225"/>
  <c r="BK222"/>
  <c r="J203"/>
  <c r="J182"/>
  <c r="BK177"/>
  <c r="J169"/>
  <c r="BK159"/>
  <c r="BK139"/>
  <c r="BK298"/>
  <c r="J285"/>
  <c r="BK279"/>
  <c r="BK265"/>
  <c r="BK257"/>
  <c r="J251"/>
  <c r="BK236"/>
  <c r="J227"/>
  <c r="BK218"/>
  <c r="BK212"/>
  <c r="BK202"/>
  <c r="J194"/>
  <c r="J179"/>
  <c r="J174"/>
  <c r="BK170"/>
  <c r="BK165"/>
  <c r="BK164"/>
  <c r="J160"/>
  <c r="BK158"/>
  <c r="BK153"/>
  <c r="BK151"/>
  <c r="BK145"/>
  <c r="BK144"/>
  <c r="J135"/>
  <c r="J134"/>
  <c r="J131"/>
  <c r="J303"/>
  <c r="J302"/>
  <c r="J301"/>
  <c r="BK299"/>
  <c r="J298"/>
  <c r="BK297"/>
  <c r="J295"/>
  <c r="BK288"/>
  <c r="BK283"/>
  <c r="J269"/>
  <c r="BK261"/>
  <c r="BK256"/>
  <c r="BK252"/>
  <c r="J247"/>
  <c r="J240"/>
  <c r="J232"/>
  <c r="BK227"/>
  <c r="J218"/>
  <c r="J207"/>
  <c r="J198"/>
  <c r="BK185"/>
  <c r="J180"/>
  <c r="J173"/>
  <c r="J168"/>
  <c r="BK163"/>
  <c r="BK143"/>
  <c r="BK135"/>
  <c r="J276"/>
  <c r="J261"/>
  <c r="BK240"/>
  <c r="J230"/>
  <c r="J216"/>
  <c r="BK203"/>
  <c r="BK186"/>
  <c r="BK175"/>
  <c r="BK168"/>
  <c r="BK155"/>
  <c r="J144"/>
  <c r="BK134"/>
  <c i="6" r="J280"/>
  <c r="J268"/>
  <c r="BK243"/>
  <c r="J228"/>
  <c r="J215"/>
  <c r="BK212"/>
  <c r="BK201"/>
  <c r="BK198"/>
  <c r="J188"/>
  <c r="BK176"/>
  <c r="J171"/>
  <c r="BK165"/>
  <c r="BK157"/>
  <c r="BK153"/>
  <c r="BK143"/>
  <c r="BK137"/>
  <c r="BK285"/>
  <c r="BK262"/>
  <c r="BK256"/>
  <c r="BK248"/>
  <c r="BK240"/>
  <c r="BK232"/>
  <c r="J219"/>
  <c r="J209"/>
  <c r="J199"/>
  <c r="BK184"/>
  <c r="J162"/>
  <c r="J156"/>
  <c r="BK152"/>
  <c r="J146"/>
  <c r="BK135"/>
  <c r="J285"/>
  <c r="J276"/>
  <c r="BK255"/>
  <c r="BK239"/>
  <c r="BK223"/>
  <c r="J140"/>
  <c r="BK131"/>
  <c r="J278"/>
  <c r="J263"/>
  <c r="J256"/>
  <c r="J252"/>
  <c r="J243"/>
  <c r="J223"/>
  <c r="BK218"/>
  <c r="BK214"/>
  <c r="BK204"/>
  <c r="J201"/>
  <c r="J193"/>
  <c r="BK188"/>
  <c r="BK180"/>
  <c r="J170"/>
  <c r="BK162"/>
  <c r="BK149"/>
  <c r="BK133"/>
  <c i="7" r="J147"/>
  <c r="BK136"/>
  <c r="BK126"/>
  <c r="BK152"/>
  <c r="BK132"/>
  <c r="J154"/>
  <c r="J137"/>
  <c r="J130"/>
  <c r="J158"/>
  <c r="BK150"/>
  <c r="BK140"/>
  <c i="8" r="BK134"/>
  <c r="BK132"/>
  <c r="J126"/>
  <c r="J135"/>
  <c r="BK130"/>
  <c i="2" r="BK464"/>
  <c r="J378"/>
  <c r="BK343"/>
  <c r="J328"/>
  <c r="J314"/>
  <c r="J306"/>
  <c r="J296"/>
  <c r="J291"/>
  <c r="BK267"/>
  <c r="BK256"/>
  <c r="BK249"/>
  <c r="J206"/>
  <c r="J189"/>
  <c r="J169"/>
  <c r="BK148"/>
  <c r="J442"/>
  <c r="J404"/>
  <c r="BK389"/>
  <c r="J349"/>
  <c r="J337"/>
  <c r="J307"/>
  <c r="J302"/>
  <c r="J289"/>
  <c r="J267"/>
  <c r="BK222"/>
  <c r="J186"/>
  <c r="J167"/>
  <c r="BK146"/>
  <c i="1" r="AS94"/>
  <c i="2" r="BK376"/>
  <c r="J345"/>
  <c r="BK321"/>
  <c r="J311"/>
  <c r="J283"/>
  <c r="J258"/>
  <c r="J239"/>
  <c r="BK157"/>
  <c r="BK141"/>
  <c r="BK460"/>
  <c r="J429"/>
  <c r="BK423"/>
  <c r="BK341"/>
  <c r="BK335"/>
  <c r="BK317"/>
  <c r="BK300"/>
  <c r="BK264"/>
  <c r="J230"/>
  <c r="J182"/>
  <c r="J148"/>
  <c i="3" r="BK161"/>
  <c r="BK148"/>
  <c r="J142"/>
  <c r="J137"/>
  <c r="BK132"/>
  <c r="BK124"/>
  <c r="J132"/>
  <c r="BK162"/>
  <c r="J157"/>
  <c r="J153"/>
  <c r="J148"/>
  <c r="BK142"/>
  <c r="J136"/>
  <c r="J125"/>
  <c r="J160"/>
  <c r="J152"/>
  <c r="J141"/>
  <c r="BK126"/>
  <c i="4" r="BK205"/>
  <c r="J197"/>
  <c r="J189"/>
  <c r="J179"/>
  <c r="BK203"/>
  <c r="J196"/>
  <c r="BK188"/>
  <c r="BK184"/>
  <c r="J178"/>
  <c r="J161"/>
  <c r="J152"/>
  <c r="J141"/>
  <c r="BK206"/>
  <c r="BK196"/>
  <c r="BK182"/>
  <c r="BK168"/>
  <c r="J156"/>
  <c r="J138"/>
  <c r="BK132"/>
  <c r="BK195"/>
  <c r="J191"/>
  <c r="J186"/>
  <c r="BK178"/>
  <c r="J173"/>
  <c r="BK161"/>
  <c r="J145"/>
  <c i="5" r="J305"/>
  <c r="J297"/>
  <c r="J288"/>
  <c r="J283"/>
  <c r="J278"/>
  <c r="BK268"/>
  <c r="J260"/>
  <c r="J256"/>
  <c r="J248"/>
  <c r="J234"/>
  <c r="J226"/>
  <c r="J223"/>
  <c r="BK207"/>
  <c r="J187"/>
  <c r="BK179"/>
  <c r="BK173"/>
  <c r="BK167"/>
  <c r="J155"/>
  <c r="BK131"/>
  <c r="J292"/>
  <c r="BK280"/>
  <c r="BK264"/>
  <c r="J255"/>
  <c r="J244"/>
  <c r="J235"/>
  <c r="BK223"/>
  <c r="BK216"/>
  <c r="J201"/>
  <c r="J192"/>
  <c r="J181"/>
  <c r="BK296"/>
  <c r="J284"/>
  <c r="J273"/>
  <c r="J268"/>
  <c r="J258"/>
  <c r="BK254"/>
  <c r="BK248"/>
  <c r="J243"/>
  <c r="J236"/>
  <c r="J229"/>
  <c r="BK226"/>
  <c r="J217"/>
  <c r="J205"/>
  <c r="BK193"/>
  <c r="BK189"/>
  <c r="BK182"/>
  <c r="BK172"/>
  <c r="J167"/>
  <c r="J161"/>
  <c r="BK136"/>
  <c r="BK281"/>
  <c r="BK274"/>
  <c r="BK262"/>
  <c r="BK243"/>
  <c r="J233"/>
  <c r="J220"/>
  <c r="BK211"/>
  <c r="BK194"/>
  <c r="BK184"/>
  <c r="J172"/>
  <c r="BK160"/>
  <c r="J149"/>
  <c r="J143"/>
  <c i="6" r="J284"/>
  <c r="BK277"/>
  <c r="J259"/>
  <c r="J232"/>
  <c r="BK220"/>
  <c r="J214"/>
  <c r="BK209"/>
  <c r="BK200"/>
  <c r="BK191"/>
  <c r="J180"/>
  <c r="J174"/>
  <c r="J163"/>
  <c r="BK156"/>
  <c r="BK151"/>
  <c r="BK142"/>
  <c r="BK132"/>
  <c r="BK264"/>
  <c r="J258"/>
  <c r="BK252"/>
  <c r="J245"/>
  <c r="J239"/>
  <c r="J230"/>
  <c r="BK217"/>
  <c r="J204"/>
  <c r="J197"/>
  <c r="BK174"/>
  <c r="J165"/>
  <c r="J158"/>
  <c r="BK154"/>
  <c r="J150"/>
  <c r="J143"/>
  <c r="J129"/>
  <c r="BK280"/>
  <c r="BK258"/>
  <c r="J250"/>
  <c r="J241"/>
  <c r="J238"/>
  <c r="J222"/>
  <c r="J135"/>
  <c r="BK129"/>
  <c r="BK268"/>
  <c r="J262"/>
  <c r="BK246"/>
  <c r="J242"/>
  <c r="BK222"/>
  <c r="BK219"/>
  <c r="J213"/>
  <c r="J206"/>
  <c r="J200"/>
  <c r="J191"/>
  <c r="J186"/>
  <c r="J176"/>
  <c r="BK168"/>
  <c r="BK160"/>
  <c r="J145"/>
  <c r="J132"/>
  <c i="7" r="J146"/>
  <c r="J135"/>
  <c r="BK160"/>
  <c r="BK146"/>
  <c r="BK128"/>
  <c r="J141"/>
  <c r="BK135"/>
  <c r="J160"/>
  <c r="J152"/>
  <c r="BK143"/>
  <c i="8" r="BK126"/>
  <c r="J129"/>
  <c r="J134"/>
  <c i="2" l="1" r="BK140"/>
  <c r="J140"/>
  <c r="J98"/>
  <c r="BK144"/>
  <c r="J144"/>
  <c r="J99"/>
  <c r="BK162"/>
  <c r="J162"/>
  <c r="J101"/>
  <c r="BK201"/>
  <c r="J201"/>
  <c r="J102"/>
  <c r="BK248"/>
  <c r="J248"/>
  <c r="J103"/>
  <c r="R248"/>
  <c r="P253"/>
  <c r="P260"/>
  <c r="P271"/>
  <c r="P270"/>
  <c r="P295"/>
  <c r="P301"/>
  <c r="T308"/>
  <c r="R323"/>
  <c r="R334"/>
  <c r="BK352"/>
  <c r="J352"/>
  <c r="J113"/>
  <c r="T377"/>
  <c r="BK427"/>
  <c r="J427"/>
  <c r="J116"/>
  <c i="3" r="R123"/>
  <c r="R122"/>
  <c r="T130"/>
  <c r="T129"/>
  <c r="T159"/>
  <c i="4" r="R128"/>
  <c r="P140"/>
  <c r="P149"/>
  <c r="P153"/>
  <c r="P160"/>
  <c r="BK172"/>
  <c r="J172"/>
  <c r="J105"/>
  <c r="T202"/>
  <c i="5" r="T133"/>
  <c r="T129"/>
  <c r="R142"/>
  <c r="P157"/>
  <c r="BK188"/>
  <c r="J188"/>
  <c r="J103"/>
  <c r="T221"/>
  <c r="R242"/>
  <c r="BK272"/>
  <c r="J272"/>
  <c r="J106"/>
  <c r="BK289"/>
  <c r="J289"/>
  <c r="J107"/>
  <c r="BK300"/>
  <c r="J300"/>
  <c r="J108"/>
  <c i="6" r="BK128"/>
  <c r="J128"/>
  <c r="J97"/>
  <c r="BK139"/>
  <c r="J139"/>
  <c r="J98"/>
  <c r="P139"/>
  <c r="BK161"/>
  <c r="J161"/>
  <c r="J100"/>
  <c r="BK205"/>
  <c r="J205"/>
  <c r="J101"/>
  <c r="T205"/>
  <c r="T227"/>
  <c r="P254"/>
  <c r="BK267"/>
  <c r="J267"/>
  <c r="J105"/>
  <c r="BK275"/>
  <c r="J275"/>
  <c r="J106"/>
  <c r="T275"/>
  <c r="R282"/>
  <c i="7" r="R125"/>
  <c r="R134"/>
  <c r="T139"/>
  <c r="T145"/>
  <c r="T151"/>
  <c r="T156"/>
  <c i="2" r="T140"/>
  <c r="R144"/>
  <c r="P162"/>
  <c r="R201"/>
  <c r="T248"/>
  <c r="R253"/>
  <c r="T260"/>
  <c r="BK271"/>
  <c r="J271"/>
  <c r="J107"/>
  <c r="BK295"/>
  <c r="J295"/>
  <c r="J108"/>
  <c r="BK301"/>
  <c r="J301"/>
  <c r="J109"/>
  <c r="P308"/>
  <c r="BK323"/>
  <c r="J323"/>
  <c r="J111"/>
  <c r="T334"/>
  <c r="T352"/>
  <c r="BK377"/>
  <c r="J377"/>
  <c r="J114"/>
  <c r="R427"/>
  <c r="R426"/>
  <c i="3" r="P123"/>
  <c r="P122"/>
  <c r="R130"/>
  <c r="R129"/>
  <c r="R159"/>
  <c i="4" r="BK128"/>
  <c r="J128"/>
  <c r="J98"/>
  <c r="BK140"/>
  <c r="J140"/>
  <c r="J100"/>
  <c r="BK149"/>
  <c r="J149"/>
  <c r="J101"/>
  <c r="BK153"/>
  <c r="J153"/>
  <c r="J102"/>
  <c r="BK160"/>
  <c r="J160"/>
  <c r="J104"/>
  <c r="T172"/>
  <c r="P202"/>
  <c i="5" r="P133"/>
  <c r="P129"/>
  <c r="T142"/>
  <c r="T157"/>
  <c r="R188"/>
  <c r="R221"/>
  <c r="BK242"/>
  <c r="J242"/>
  <c r="J105"/>
  <c r="T272"/>
  <c r="R289"/>
  <c r="P300"/>
  <c i="6" r="R128"/>
  <c r="R139"/>
  <c r="T148"/>
  <c r="T161"/>
  <c r="BK227"/>
  <c r="J227"/>
  <c r="J102"/>
  <c i="7" r="P125"/>
  <c r="P134"/>
  <c r="P139"/>
  <c r="P145"/>
  <c r="P151"/>
  <c r="P156"/>
  <c i="2" r="R140"/>
  <c r="T144"/>
  <c r="R162"/>
  <c r="P201"/>
  <c r="P248"/>
  <c r="T253"/>
  <c r="R260"/>
  <c r="T271"/>
  <c r="R295"/>
  <c r="T301"/>
  <c r="R308"/>
  <c r="T323"/>
  <c r="P334"/>
  <c r="P352"/>
  <c r="P377"/>
  <c r="T427"/>
  <c r="T426"/>
  <c i="3" r="T123"/>
  <c r="T122"/>
  <c r="T121"/>
  <c r="P130"/>
  <c r="BK159"/>
  <c r="J159"/>
  <c r="J101"/>
  <c i="4" r="T128"/>
  <c r="R140"/>
  <c r="R149"/>
  <c r="R153"/>
  <c r="T160"/>
  <c r="T159"/>
  <c r="P172"/>
  <c r="BK202"/>
  <c r="J202"/>
  <c r="J106"/>
  <c i="5" r="BK133"/>
  <c r="J133"/>
  <c r="J99"/>
  <c r="BK142"/>
  <c r="BK157"/>
  <c r="J157"/>
  <c r="J102"/>
  <c r="T188"/>
  <c r="P221"/>
  <c r="P242"/>
  <c r="R272"/>
  <c r="T289"/>
  <c r="T300"/>
  <c i="6" r="P128"/>
  <c r="BK148"/>
  <c r="J148"/>
  <c r="J99"/>
  <c r="R148"/>
  <c r="R161"/>
  <c r="R205"/>
  <c r="R227"/>
  <c r="R254"/>
  <c r="R267"/>
  <c r="P275"/>
  <c r="BK282"/>
  <c r="J282"/>
  <c r="J107"/>
  <c r="P282"/>
  <c i="7" r="T125"/>
  <c r="T124"/>
  <c r="T134"/>
  <c r="R139"/>
  <c r="R145"/>
  <c r="R151"/>
  <c r="R156"/>
  <c i="2" r="P140"/>
  <c r="P136"/>
  <c i="1" r="AU95"/>
  <c i="2" r="P144"/>
  <c r="T162"/>
  <c r="T201"/>
  <c r="BK253"/>
  <c r="J253"/>
  <c r="J104"/>
  <c r="BK260"/>
  <c r="J260"/>
  <c r="J105"/>
  <c r="R271"/>
  <c r="R270"/>
  <c r="T295"/>
  <c r="R301"/>
  <c r="BK308"/>
  <c r="J308"/>
  <c r="J110"/>
  <c r="P323"/>
  <c r="BK334"/>
  <c r="J334"/>
  <c r="J112"/>
  <c r="R352"/>
  <c r="R377"/>
  <c r="P427"/>
  <c r="P426"/>
  <c i="3" r="BK123"/>
  <c r="BK122"/>
  <c r="J122"/>
  <c r="J97"/>
  <c r="BK130"/>
  <c r="J130"/>
  <c r="J100"/>
  <c r="P159"/>
  <c i="4" r="P128"/>
  <c r="P127"/>
  <c r="T140"/>
  <c r="T149"/>
  <c r="T153"/>
  <c r="R160"/>
  <c r="R172"/>
  <c r="R202"/>
  <c i="5" r="R133"/>
  <c r="R129"/>
  <c r="P142"/>
  <c r="R157"/>
  <c r="P188"/>
  <c r="BK221"/>
  <c r="J221"/>
  <c r="J104"/>
  <c r="T242"/>
  <c r="P272"/>
  <c r="P289"/>
  <c r="R300"/>
  <c i="6" r="T128"/>
  <c r="T139"/>
  <c r="P148"/>
  <c r="P161"/>
  <c r="P205"/>
  <c r="P227"/>
  <c r="BK254"/>
  <c r="J254"/>
  <c r="J103"/>
  <c r="T254"/>
  <c r="P267"/>
  <c r="P266"/>
  <c r="T267"/>
  <c r="T266"/>
  <c r="R275"/>
  <c r="T282"/>
  <c i="7" r="BK125"/>
  <c r="J125"/>
  <c r="J97"/>
  <c r="BK134"/>
  <c r="J134"/>
  <c r="J99"/>
  <c r="BK139"/>
  <c r="J139"/>
  <c r="J100"/>
  <c r="BK145"/>
  <c r="J145"/>
  <c r="J102"/>
  <c r="BK151"/>
  <c r="J151"/>
  <c r="J103"/>
  <c r="BK156"/>
  <c r="J156"/>
  <c r="J104"/>
  <c i="8" r="BK128"/>
  <c r="J128"/>
  <c r="J100"/>
  <c r="P128"/>
  <c r="P121"/>
  <c r="P120"/>
  <c i="1" r="AU101"/>
  <c i="8" r="R128"/>
  <c r="R121"/>
  <c r="R120"/>
  <c r="T128"/>
  <c r="T121"/>
  <c r="T120"/>
  <c i="2" r="BK159"/>
  <c r="J159"/>
  <c r="J100"/>
  <c i="4" r="BK137"/>
  <c r="J137"/>
  <c r="J99"/>
  <c i="2" r="BK137"/>
  <c r="J137"/>
  <c r="J97"/>
  <c i="5" r="BK130"/>
  <c r="J130"/>
  <c r="J98"/>
  <c i="8" r="BK122"/>
  <c r="J122"/>
  <c r="J98"/>
  <c r="BK125"/>
  <c r="J125"/>
  <c r="J99"/>
  <c i="7" r="BK131"/>
  <c r="J131"/>
  <c r="J98"/>
  <c r="BK142"/>
  <c r="J142"/>
  <c r="J101"/>
  <c i="8" r="E110"/>
  <c r="BE123"/>
  <c r="F92"/>
  <c r="J114"/>
  <c r="BE126"/>
  <c r="BE129"/>
  <c r="BE130"/>
  <c r="BE134"/>
  <c r="BE132"/>
  <c r="BE135"/>
  <c i="6" r="BK266"/>
  <c r="BK127"/>
  <c r="J127"/>
  <c r="J96"/>
  <c i="7" r="E85"/>
  <c r="F121"/>
  <c r="BE126"/>
  <c r="BE127"/>
  <c r="BE132"/>
  <c r="BE137"/>
  <c r="BE159"/>
  <c r="BE138"/>
  <c r="BE140"/>
  <c r="BE146"/>
  <c r="BE150"/>
  <c r="BE157"/>
  <c r="BE158"/>
  <c r="J89"/>
  <c r="BE128"/>
  <c r="BE135"/>
  <c r="BE136"/>
  <c r="BE149"/>
  <c r="BE130"/>
  <c r="BE141"/>
  <c r="BE143"/>
  <c r="BE147"/>
  <c r="BE152"/>
  <c r="BE154"/>
  <c r="BE160"/>
  <c i="5" r="J142"/>
  <c r="J101"/>
  <c i="6" r="J89"/>
  <c r="BE129"/>
  <c r="BE130"/>
  <c r="BE134"/>
  <c r="BE137"/>
  <c r="BE140"/>
  <c r="BE143"/>
  <c r="BE146"/>
  <c r="BE151"/>
  <c r="BE155"/>
  <c r="BE159"/>
  <c r="BE165"/>
  <c r="BE167"/>
  <c r="BE168"/>
  <c r="BE174"/>
  <c r="BE178"/>
  <c r="BE184"/>
  <c r="BE186"/>
  <c r="BE188"/>
  <c r="BE195"/>
  <c r="BE198"/>
  <c r="BE201"/>
  <c r="BE202"/>
  <c r="BE203"/>
  <c r="BE206"/>
  <c r="BE211"/>
  <c r="BE212"/>
  <c r="BE213"/>
  <c r="BE219"/>
  <c r="BE221"/>
  <c r="BE240"/>
  <c r="BE248"/>
  <c r="BE277"/>
  <c r="BE280"/>
  <c r="BE281"/>
  <c r="BE283"/>
  <c r="E117"/>
  <c r="BE135"/>
  <c r="BE142"/>
  <c r="BE144"/>
  <c r="BE149"/>
  <c r="BE150"/>
  <c r="BE152"/>
  <c r="BE153"/>
  <c r="BE222"/>
  <c r="BE228"/>
  <c r="BE230"/>
  <c r="BE232"/>
  <c r="BE234"/>
  <c r="BE243"/>
  <c r="BE262"/>
  <c r="BE263"/>
  <c r="BE264"/>
  <c r="BE268"/>
  <c r="BE285"/>
  <c r="F92"/>
  <c r="BE131"/>
  <c r="BE132"/>
  <c r="BE141"/>
  <c r="BE154"/>
  <c r="BE157"/>
  <c r="BE163"/>
  <c r="BE175"/>
  <c r="BE176"/>
  <c r="BE182"/>
  <c r="BE191"/>
  <c r="BE193"/>
  <c r="BE204"/>
  <c r="BE215"/>
  <c r="BE218"/>
  <c r="BE223"/>
  <c r="BE225"/>
  <c r="BE242"/>
  <c r="BE258"/>
  <c r="BE261"/>
  <c r="BE274"/>
  <c r="BE276"/>
  <c r="BE284"/>
  <c r="BE133"/>
  <c r="BE145"/>
  <c r="BE156"/>
  <c r="BE158"/>
  <c r="BE160"/>
  <c r="BE162"/>
  <c r="BE170"/>
  <c r="BE171"/>
  <c r="BE173"/>
  <c r="BE180"/>
  <c r="BE189"/>
  <c r="BE197"/>
  <c r="BE199"/>
  <c r="BE200"/>
  <c r="BE207"/>
  <c r="BE209"/>
  <c r="BE214"/>
  <c r="BE216"/>
  <c r="BE217"/>
  <c r="BE220"/>
  <c r="BE236"/>
  <c r="BE238"/>
  <c r="BE239"/>
  <c r="BE241"/>
  <c r="BE244"/>
  <c r="BE245"/>
  <c r="BE246"/>
  <c r="BE250"/>
  <c r="BE252"/>
  <c r="BE255"/>
  <c r="BE256"/>
  <c r="BE257"/>
  <c r="BE259"/>
  <c r="BE260"/>
  <c r="BE278"/>
  <c i="4" r="BK127"/>
  <c r="J127"/>
  <c r="J97"/>
  <c i="5" r="F125"/>
  <c r="BE131"/>
  <c r="BE135"/>
  <c r="BE164"/>
  <c r="BE169"/>
  <c r="BE178"/>
  <c r="BE179"/>
  <c r="BE181"/>
  <c r="BE190"/>
  <c r="BE196"/>
  <c r="BE201"/>
  <c r="BE207"/>
  <c r="BE209"/>
  <c r="BE216"/>
  <c r="BE218"/>
  <c r="BE222"/>
  <c r="BE223"/>
  <c r="BE225"/>
  <c r="BE226"/>
  <c r="BE229"/>
  <c r="BE245"/>
  <c r="BE248"/>
  <c r="BE251"/>
  <c r="BE252"/>
  <c r="BE256"/>
  <c r="BE263"/>
  <c r="BE264"/>
  <c r="BE268"/>
  <c r="BE270"/>
  <c r="BE278"/>
  <c r="BE279"/>
  <c r="BE283"/>
  <c r="BE284"/>
  <c r="BE288"/>
  <c r="BE290"/>
  <c r="BE296"/>
  <c r="BE297"/>
  <c r="BE298"/>
  <c r="BE299"/>
  <c r="BE144"/>
  <c r="BE151"/>
  <c r="BE153"/>
  <c r="BE158"/>
  <c r="BE159"/>
  <c r="BE173"/>
  <c r="BE180"/>
  <c r="BE186"/>
  <c r="BE194"/>
  <c r="BE202"/>
  <c r="BE211"/>
  <c r="BE212"/>
  <c r="BE219"/>
  <c r="BE235"/>
  <c r="BE240"/>
  <c r="BE243"/>
  <c r="BE262"/>
  <c r="BE265"/>
  <c r="BE274"/>
  <c r="BE275"/>
  <c r="BE280"/>
  <c r="BE285"/>
  <c r="J89"/>
  <c r="E118"/>
  <c r="BE136"/>
  <c r="BE138"/>
  <c r="BE139"/>
  <c r="BE145"/>
  <c r="BE149"/>
  <c r="BE155"/>
  <c r="BE160"/>
  <c r="BE161"/>
  <c r="BE167"/>
  <c r="BE168"/>
  <c r="BE172"/>
  <c r="BE175"/>
  <c r="BE177"/>
  <c r="BE182"/>
  <c r="BE184"/>
  <c r="BE187"/>
  <c r="BE203"/>
  <c r="BE205"/>
  <c r="BE224"/>
  <c r="BE228"/>
  <c r="BE230"/>
  <c r="BE238"/>
  <c r="BE244"/>
  <c r="BE246"/>
  <c r="BE247"/>
  <c r="BE255"/>
  <c r="BE259"/>
  <c r="BE260"/>
  <c r="BE267"/>
  <c r="BE269"/>
  <c r="BE273"/>
  <c r="BE277"/>
  <c r="BE281"/>
  <c r="BE287"/>
  <c r="BE292"/>
  <c r="BE301"/>
  <c r="BE134"/>
  <c r="BE140"/>
  <c r="BE143"/>
  <c r="BE147"/>
  <c r="BE163"/>
  <c r="BE165"/>
  <c r="BE170"/>
  <c r="BE171"/>
  <c r="BE174"/>
  <c r="BE183"/>
  <c r="BE185"/>
  <c r="BE189"/>
  <c r="BE192"/>
  <c r="BE193"/>
  <c r="BE198"/>
  <c r="BE200"/>
  <c r="BE214"/>
  <c r="BE215"/>
  <c r="BE217"/>
  <c r="BE220"/>
  <c r="BE227"/>
  <c r="BE231"/>
  <c r="BE232"/>
  <c r="BE233"/>
  <c r="BE234"/>
  <c r="BE236"/>
  <c r="BE241"/>
  <c r="BE249"/>
  <c r="BE253"/>
  <c r="BE254"/>
  <c r="BE257"/>
  <c r="BE258"/>
  <c r="BE261"/>
  <c r="BE271"/>
  <c r="BE276"/>
  <c r="BE293"/>
  <c r="BE295"/>
  <c r="BE302"/>
  <c r="BE303"/>
  <c r="BE305"/>
  <c i="4" r="E85"/>
  <c r="F92"/>
  <c r="BE132"/>
  <c r="BE138"/>
  <c r="BE145"/>
  <c r="BE146"/>
  <c r="BE148"/>
  <c r="BE152"/>
  <c r="BE163"/>
  <c r="BE168"/>
  <c r="BE182"/>
  <c r="BE184"/>
  <c r="BE188"/>
  <c r="BE196"/>
  <c r="BE198"/>
  <c r="BE199"/>
  <c r="BE203"/>
  <c r="BE206"/>
  <c i="3" r="J123"/>
  <c r="J98"/>
  <c i="4" r="J89"/>
  <c r="BE150"/>
  <c r="BE156"/>
  <c r="BE158"/>
  <c r="BE164"/>
  <c r="BE173"/>
  <c r="BE178"/>
  <c r="BE180"/>
  <c r="BE183"/>
  <c r="BE185"/>
  <c r="BE187"/>
  <c r="BE190"/>
  <c r="BE194"/>
  <c r="BE197"/>
  <c r="BE131"/>
  <c r="BE141"/>
  <c r="BE147"/>
  <c r="BE162"/>
  <c r="BE165"/>
  <c r="BE166"/>
  <c r="BE167"/>
  <c r="BE170"/>
  <c r="BE171"/>
  <c r="BE176"/>
  <c r="BE181"/>
  <c r="BE193"/>
  <c r="BE205"/>
  <c r="BE129"/>
  <c r="BE133"/>
  <c r="BE135"/>
  <c r="BE143"/>
  <c r="BE144"/>
  <c r="BE154"/>
  <c r="BE155"/>
  <c r="BE161"/>
  <c r="BE175"/>
  <c r="BE177"/>
  <c r="BE179"/>
  <c r="BE186"/>
  <c r="BE189"/>
  <c r="BE191"/>
  <c r="BE192"/>
  <c r="BE195"/>
  <c r="BE201"/>
  <c r="BE207"/>
  <c r="BE208"/>
  <c i="2" r="BK270"/>
  <c r="J270"/>
  <c r="J106"/>
  <c i="3" r="F92"/>
  <c r="BE128"/>
  <c r="BE131"/>
  <c r="BE135"/>
  <c r="BE136"/>
  <c r="BE141"/>
  <c r="BE142"/>
  <c r="BE146"/>
  <c r="BE149"/>
  <c r="BE152"/>
  <c r="BE155"/>
  <c r="BE157"/>
  <c r="BE160"/>
  <c r="BE162"/>
  <c r="E85"/>
  <c r="J89"/>
  <c r="BE126"/>
  <c r="BE134"/>
  <c r="BE138"/>
  <c r="BE143"/>
  <c r="BE145"/>
  <c r="BE148"/>
  <c r="BE150"/>
  <c r="BE151"/>
  <c r="BE153"/>
  <c r="BE154"/>
  <c r="BE158"/>
  <c r="BE161"/>
  <c r="BE124"/>
  <c r="BE132"/>
  <c r="BE133"/>
  <c r="BE137"/>
  <c r="BE140"/>
  <c r="BE125"/>
  <c r="BE139"/>
  <c r="BE147"/>
  <c r="BE156"/>
  <c i="2" r="E85"/>
  <c r="J89"/>
  <c r="F133"/>
  <c r="BE138"/>
  <c r="BE142"/>
  <c r="BE195"/>
  <c r="BE210"/>
  <c r="BE216"/>
  <c r="BE251"/>
  <c r="BE252"/>
  <c r="BE265"/>
  <c r="BE272"/>
  <c r="BE283"/>
  <c r="BE302"/>
  <c r="BE304"/>
  <c r="BE306"/>
  <c r="BE311"/>
  <c r="BE343"/>
  <c r="BE376"/>
  <c r="BE378"/>
  <c r="BE389"/>
  <c r="BE397"/>
  <c r="BE402"/>
  <c r="BE429"/>
  <c r="BE448"/>
  <c r="BE454"/>
  <c r="BE141"/>
  <c r="BE145"/>
  <c r="BE146"/>
  <c r="BE163"/>
  <c r="BE167"/>
  <c r="BE171"/>
  <c r="BE186"/>
  <c r="BE189"/>
  <c r="BE202"/>
  <c r="BE206"/>
  <c r="BE208"/>
  <c r="BE230"/>
  <c r="BE254"/>
  <c r="BE261"/>
  <c r="BE267"/>
  <c r="BE274"/>
  <c r="BE289"/>
  <c r="BE291"/>
  <c r="BE293"/>
  <c r="BE296"/>
  <c r="BE297"/>
  <c r="BE300"/>
  <c r="BE313"/>
  <c r="BE317"/>
  <c r="BE324"/>
  <c r="BE327"/>
  <c r="BE333"/>
  <c r="BE339"/>
  <c r="BE345"/>
  <c r="BE347"/>
  <c r="BE353"/>
  <c r="BE401"/>
  <c r="BE404"/>
  <c r="BE423"/>
  <c r="BE442"/>
  <c r="BE451"/>
  <c r="BE464"/>
  <c r="BE469"/>
  <c r="BE471"/>
  <c r="BE169"/>
  <c r="BE239"/>
  <c r="BE249"/>
  <c r="BE256"/>
  <c r="BE264"/>
  <c r="BE298"/>
  <c r="BE307"/>
  <c r="BE309"/>
  <c r="BE310"/>
  <c r="BE312"/>
  <c r="BE314"/>
  <c r="BE315"/>
  <c r="BE319"/>
  <c r="BE321"/>
  <c r="BE328"/>
  <c r="BE335"/>
  <c r="BE337"/>
  <c r="BE341"/>
  <c r="BE370"/>
  <c r="BE428"/>
  <c r="BE433"/>
  <c r="BE457"/>
  <c r="BE463"/>
  <c r="BE148"/>
  <c r="BE152"/>
  <c r="BE157"/>
  <c r="BE160"/>
  <c r="BE175"/>
  <c r="BE180"/>
  <c r="BE182"/>
  <c r="BE222"/>
  <c r="BE258"/>
  <c r="BE281"/>
  <c r="BE349"/>
  <c r="BE351"/>
  <c r="BE357"/>
  <c r="BE363"/>
  <c r="BE460"/>
  <c r="F34"/>
  <c i="1" r="BA95"/>
  <c i="2" r="F36"/>
  <c i="1" r="BC95"/>
  <c i="5" r="F37"/>
  <c i="1" r="BD98"/>
  <c i="6" r="J34"/>
  <c i="1" r="AW99"/>
  <c i="7" r="F34"/>
  <c i="1" r="BA100"/>
  <c i="7" r="F35"/>
  <c i="1" r="BB100"/>
  <c i="8" r="J34"/>
  <c i="1" r="AW101"/>
  <c i="8" r="F37"/>
  <c i="1" r="BD101"/>
  <c i="2" r="J34"/>
  <c i="1" r="AW95"/>
  <c i="3" r="J34"/>
  <c i="1" r="AW96"/>
  <c i="3" r="F34"/>
  <c i="1" r="BA96"/>
  <c i="4" r="F34"/>
  <c i="1" r="BA97"/>
  <c i="4" r="F36"/>
  <c i="1" r="BC97"/>
  <c i="5" r="F34"/>
  <c i="1" r="BA98"/>
  <c i="5" r="F36"/>
  <c i="1" r="BC98"/>
  <c i="6" r="F35"/>
  <c i="1" r="BB99"/>
  <c i="8" r="F36"/>
  <c i="1" r="BC101"/>
  <c i="2" r="F35"/>
  <c i="1" r="BB95"/>
  <c i="3" r="F37"/>
  <c i="1" r="BD96"/>
  <c i="4" r="F35"/>
  <c i="1" r="BB97"/>
  <c i="4" r="F37"/>
  <c i="1" r="BD97"/>
  <c i="5" r="F35"/>
  <c i="1" r="BB98"/>
  <c i="6" r="F34"/>
  <c i="1" r="BA99"/>
  <c i="7" r="F37"/>
  <c i="1" r="BD100"/>
  <c i="7" r="J34"/>
  <c i="1" r="AW100"/>
  <c i="7" r="F36"/>
  <c i="1" r="BC100"/>
  <c i="8" r="F35"/>
  <c i="1" r="BB101"/>
  <c i="8" r="F34"/>
  <c i="1" r="BA101"/>
  <c i="2" r="F37"/>
  <c i="1" r="BD95"/>
  <c i="3" r="F36"/>
  <c i="1" r="BC96"/>
  <c i="3" r="F35"/>
  <c i="1" r="BB96"/>
  <c i="4" r="J34"/>
  <c i="1" r="AW97"/>
  <c i="5" r="J34"/>
  <c i="1" r="AW98"/>
  <c i="6" r="F36"/>
  <c i="1" r="BC99"/>
  <c i="6" r="F37"/>
  <c i="1" r="BD99"/>
  <c i="6" l="1" r="T127"/>
  <c r="R266"/>
  <c i="2" r="T270"/>
  <c i="5" r="R141"/>
  <c r="R128"/>
  <c i="4" r="R159"/>
  <c i="2" r="R136"/>
  <c i="5" r="BK141"/>
  <c r="J141"/>
  <c r="J100"/>
  <c i="4" r="T127"/>
  <c r="T126"/>
  <c i="5" r="T141"/>
  <c r="T128"/>
  <c i="3" r="P129"/>
  <c i="7" r="P124"/>
  <c i="1" r="AU100"/>
  <c i="3" r="P121"/>
  <c i="1" r="AU96"/>
  <c i="4" r="P159"/>
  <c r="P126"/>
  <c i="1" r="AU97"/>
  <c i="4" r="R127"/>
  <c r="R126"/>
  <c i="3" r="R121"/>
  <c i="5" r="P141"/>
  <c r="P128"/>
  <c i="1" r="AU98"/>
  <c i="6" r="P127"/>
  <c i="1" r="AU99"/>
  <c i="2" r="T136"/>
  <c i="6" r="R127"/>
  <c i="7" r="R124"/>
  <c i="2" r="BK426"/>
  <c r="J426"/>
  <c r="J115"/>
  <c i="4" r="BK159"/>
  <c r="J159"/>
  <c r="J103"/>
  <c i="7" r="BK124"/>
  <c r="J124"/>
  <c r="J96"/>
  <c i="5" r="BK129"/>
  <c r="J129"/>
  <c r="J97"/>
  <c i="3" r="BK129"/>
  <c r="J129"/>
  <c r="J99"/>
  <c i="8" r="BK121"/>
  <c r="J121"/>
  <c r="J97"/>
  <c i="6" r="J266"/>
  <c r="J104"/>
  <c i="4" r="BK126"/>
  <c r="J126"/>
  <c r="J96"/>
  <c i="2" r="BK136"/>
  <c r="J136"/>
  <c r="J96"/>
  <c r="J33"/>
  <c i="1" r="AV95"/>
  <c r="AT95"/>
  <c i="6" r="J33"/>
  <c i="1" r="AV99"/>
  <c r="AT99"/>
  <c r="BC94"/>
  <c r="W32"/>
  <c i="3" r="J33"/>
  <c i="1" r="AV96"/>
  <c r="AT96"/>
  <c i="4" r="F33"/>
  <c i="1" r="AZ97"/>
  <c i="5" r="J33"/>
  <c i="1" r="AV98"/>
  <c r="AT98"/>
  <c i="7" r="J33"/>
  <c i="1" r="AV100"/>
  <c r="AT100"/>
  <c r="BB94"/>
  <c r="W31"/>
  <c r="BA94"/>
  <c r="AW94"/>
  <c r="AK30"/>
  <c i="2" r="F33"/>
  <c i="1" r="AZ95"/>
  <c i="6" r="F33"/>
  <c i="1" r="AZ99"/>
  <c i="8" r="F33"/>
  <c i="1" r="AZ101"/>
  <c i="3" r="F33"/>
  <c i="1" r="AZ96"/>
  <c i="4" r="J33"/>
  <c i="1" r="AV97"/>
  <c r="AT97"/>
  <c i="5" r="F33"/>
  <c i="1" r="AZ98"/>
  <c i="6" r="J30"/>
  <c i="1" r="AG99"/>
  <c i="7" r="F33"/>
  <c i="1" r="AZ100"/>
  <c i="8" r="J33"/>
  <c i="1" r="AV101"/>
  <c r="AT101"/>
  <c r="BD94"/>
  <c r="W33"/>
  <c i="5" l="1" r="BK128"/>
  <c r="J128"/>
  <c i="8" r="BK120"/>
  <c r="J120"/>
  <c r="J96"/>
  <c i="3" r="BK121"/>
  <c r="J121"/>
  <c i="1" r="AN99"/>
  <c i="6" r="J39"/>
  <c i="1" r="AU94"/>
  <c i="3" r="J30"/>
  <c i="1" r="AG96"/>
  <c i="2" r="J30"/>
  <c i="1" r="AG95"/>
  <c r="AY94"/>
  <c i="5" r="J30"/>
  <c i="1" r="AG98"/>
  <c r="AZ94"/>
  <c r="W29"/>
  <c i="7" r="J30"/>
  <c i="1" r="AG100"/>
  <c i="4" r="J30"/>
  <c i="1" r="AG97"/>
  <c r="AN97"/>
  <c r="AX94"/>
  <c r="W30"/>
  <c i="7" l="1" r="J39"/>
  <c i="3" r="J39"/>
  <c i="5" r="J39"/>
  <c i="3" r="J96"/>
  <c i="5" r="J96"/>
  <c i="4" r="J39"/>
  <c i="2" r="J39"/>
  <c i="1" r="AN95"/>
  <c r="AN96"/>
  <c r="AN98"/>
  <c r="AN100"/>
  <c i="8" r="J30"/>
  <c i="1" r="AG101"/>
  <c r="AG94"/>
  <c r="AK26"/>
  <c r="AV94"/>
  <c r="AK29"/>
  <c r="AK35"/>
  <c i="8" l="1" r="J39"/>
  <c i="1" r="AN101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<sst xmlns="http://schemas.openxmlformats.org/spreadsheetml/2006/main">
  <si>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</si>
  <si>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</si>
  <si>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</si>
  <si>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</si>
  <si>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</si>
  <si>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{ba821390-748c-44a9-8d88-638540501cbd}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</si>
  <si>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</si>
  <si>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</si>
  <si>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</si>
  <si>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</si>
  <si>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</si>
  <si>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</si>
  <si>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</si>
  <si>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</si>
  <si>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11/2023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</si>
  <si>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</si>
  <si>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</si>
  <si>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HŠ a SOŠŘ Velké Meziříčí - Rekonstrukce ÚT + elektro Doní dílna</t>
  </si>
  <si>
    <t>KSO:</t>
  </si>
  <si>
    <t>CC-CZ:</t>
  </si>
  <si>
    <t>Místo:</t>
  </si>
  <si>
    <t>Velké Meziříčí</t>
  </si>
  <si>
    <t>Datum:</t>
  </si>
  <si>
    <t>25. 3. 2023</t>
  </si>
  <si>
    <t>Zadavatel:</t>
  </si>
  <si>
    <t>IČ:</t>
  </si>
  <si>
    <t>Kraj Vysočina, Žižkova 1882/57, 586 01 Jihlava</t>
  </si>
  <si>
    <t>DIČ:</t>
  </si>
  <si>
    <t>Uchazeč:</t>
  </si>
  <si>
    <t>Vyplň údaj</t>
  </si>
  <si>
    <t>Projektant:</t>
  </si>
  <si>
    <t>Filip Marek, Brněnská 326/34, 591 01 Žďár nad Sáz.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</si>
  <si>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</si>
  <si>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</si>
  <si>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</si>
  <si>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</si>
  <si>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</si>
  <si>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</si>
  <si>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</si>
  <si>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</si>
  <si>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</si>
  <si>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</si>
  <si>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</si>
  <si>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</si>
  <si>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</si>
  <si>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</si>
  <si>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</si>
  <si>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</si>
  <si>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</si>
  <si>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</si>
  <si>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</si>
  <si>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</si>
  <si>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</si>
  <si>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</si>
  <si>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</si>
  <si>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</si>
  <si>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</si>
  <si>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</si>
  <si>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</si>
  <si>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</si>
  <si>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</si>
  <si>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</si>
  <si>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</si>
  <si>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</si>
  <si>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</si>
  <si>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</si>
  <si>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</si>
  <si>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</si>
  <si>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</si>
  <si>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</si>
  <si>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</si>
  <si>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</si>
  <si>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</si>
  <si>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</si>
  <si>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</si>
  <si>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</si>
  <si>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</si>
  <si>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</si>
  <si>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</si>
  <si>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</si>
  <si>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</si>
  <si>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úpravy</t>
  </si>
  <si>
    <t>STA</t>
  </si>
  <si>
    <t>1</t>
  </si>
  <si>
    <t>{730476d2-5e33-4d7f-b7e1-13a373a3e026}</t>
  </si>
  <si>
    <t>2</t>
  </si>
  <si>
    <t>SO 02</t>
  </si>
  <si>
    <t>Úprava vnitřního rozvodu plynu</t>
  </si>
  <si>
    <t>{03a22262-fe3d-4298-9f4d-786425afd663}</t>
  </si>
  <si>
    <t>SO 03</t>
  </si>
  <si>
    <t>úprava rozvodu vody a kanalizace</t>
  </si>
  <si>
    <t>{0c364e05-8d86-4a24-a937-6ae5d20ecdda}</t>
  </si>
  <si>
    <t>SO 04</t>
  </si>
  <si>
    <t>Ústřední vytápění</t>
  </si>
  <si>
    <t>{24f49ecb-a571-4eac-9638-2b638aad1bd6}</t>
  </si>
  <si>
    <t>SO 05</t>
  </si>
  <si>
    <t>Elektrické rozvody silnoproudé</t>
  </si>
  <si>
    <t>{b63ee6ce-f9fd-4214-a094-bd0446d99d36}</t>
  </si>
  <si>
    <t>SO 06</t>
  </si>
  <si>
    <t>Elektrické rozvody slaboproudé</t>
  </si>
  <si>
    <t>{ca3e18f6-8397-452c-beda-1118d7bdf0ca}</t>
  </si>
  <si>
    <t>SO 07</t>
  </si>
  <si>
    <t>ostatní a vedlejší náklady</t>
  </si>
  <si>
    <t>{c7c9932a-835d-42b1-a857-ad76800903e5}</t>
  </si>
  <si>
    <t>KRYCÍ LIST SOUPISU PRACÍ</t>
  </si>
  <si>
    <t>Objekt:</t>
  </si>
  <si>
    <t>SO 01 -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</si>
  <si>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</si>
  <si>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</si>
  <si>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</si>
  <si>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</si>
  <si>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</si>
  <si>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17 - Konstrukce ze zemin</t>
  </si>
  <si>
    <t>31 - Zdi podpěrné a volné</t>
  </si>
  <si>
    <t>34 - Stěny a příčky</t>
  </si>
  <si>
    <t>41 - Stropy a stropní konstrukce (pro pozemní stavby)</t>
  </si>
  <si>
    <t>61 - Úprava povrchů vnitřní</t>
  </si>
  <si>
    <t>63 - Podlahy a podlahové konstrukce</t>
  </si>
  <si>
    <t>64 - Výplně otvorů</t>
  </si>
  <si>
    <t>94 - Lešení a stavební výtahy</t>
  </si>
  <si>
    <t>95 - Různé dokončovací konstrukce a práce na pozemních stavbách</t>
  </si>
  <si>
    <t>HSV - Práce a dodávky HSV</t>
  </si>
  <si>
    <t xml:space="preserve">    9 - Ostatní konstrukce a práce, bourání   </t>
  </si>
  <si>
    <t xml:space="preserve">    997 - Přesun sutě</t>
  </si>
  <si>
    <t>711 - Izolace proti vodě</t>
  </si>
  <si>
    <t>766 - Konstrukce truhlářské</t>
  </si>
  <si>
    <t>767 - Konstrukce doplňkové stavební (zámečnické)</t>
  </si>
  <si>
    <t>771 - Podlahy z dlaždic</t>
  </si>
  <si>
    <t>781 - Obklady (keramické)</t>
  </si>
  <si>
    <t>784 - Dokončovací práce - malby a tapety</t>
  </si>
  <si>
    <t>PSV - Práce a dodávky PSV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</si>
  <si>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</si>
  <si>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</si>
  <si>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</si>
  <si>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</si>
  <si>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</si>
  <si>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</si>
  <si>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</si>
  <si>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</si>
  <si>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</si>
  <si>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</si>
  <si>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</si>
  <si>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</si>
  <si>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</si>
  <si>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</si>
  <si>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17</t>
  </si>
  <si>
    <t>Konstrukce ze zemin</t>
  </si>
  <si>
    <t>ROZPOCET</t>
  </si>
  <si>
    <t>K</t>
  </si>
  <si>
    <t>174101102R00</t>
  </si>
  <si>
    <t>Zásyp ruční se zhutněním</t>
  </si>
  <si>
    <t>m3</t>
  </si>
  <si>
    <t>4</t>
  </si>
  <si>
    <t>-949949210</t>
  </si>
  <si>
    <t>VV</t>
  </si>
  <si>
    <t>1*1,4*0,7"zásyp šachty m116</t>
  </si>
  <si>
    <t>31</t>
  </si>
  <si>
    <t>Zdi podpěrné a volné</t>
  </si>
  <si>
    <t>M</t>
  </si>
  <si>
    <t>XLA.10004238</t>
  </si>
  <si>
    <t>překlad Ytong NEP 150-1250</t>
  </si>
  <si>
    <t>kus</t>
  </si>
  <si>
    <t>8</t>
  </si>
  <si>
    <t>1461243770</t>
  </si>
  <si>
    <t>3</t>
  </si>
  <si>
    <t>310238211RT1</t>
  </si>
  <si>
    <t>Zazdívka otvorů plochy do 1 m2 cihlami na MVC</t>
  </si>
  <si>
    <t>1707464695</t>
  </si>
  <si>
    <t>(0,25*0,25)*2" M127 zazdívka otvorů po ventilítoru</t>
  </si>
  <si>
    <t>34</t>
  </si>
  <si>
    <t>Stěny a příčky</t>
  </si>
  <si>
    <t>28349014</t>
  </si>
  <si>
    <t>Dvířka revizní plná SI 3030 rozměr 300x300 mm</t>
  </si>
  <si>
    <t>-355101167</t>
  </si>
  <si>
    <t>5</t>
  </si>
  <si>
    <t>342255028R00</t>
  </si>
  <si>
    <t>Příčky z desek Ytong tl. 15 cm</t>
  </si>
  <si>
    <t>m2</t>
  </si>
  <si>
    <t>-1807106472</t>
  </si>
  <si>
    <t>(4,7+2,7+0,65+0,46+2,25)*3+ 1*2</t>
  </si>
  <si>
    <t>6</t>
  </si>
  <si>
    <t>342668111R00</t>
  </si>
  <si>
    <t>Těsnění styku příčky se stáv. konstrukcí PU pěnou</t>
  </si>
  <si>
    <t>m</t>
  </si>
  <si>
    <t>-1658708666</t>
  </si>
  <si>
    <t>3,55*2"M116</t>
  </si>
  <si>
    <t>3+3+4,7+2,7+0,65+0,46+2,25+0,95+0,95+4</t>
  </si>
  <si>
    <t>Součet</t>
  </si>
  <si>
    <t>7</t>
  </si>
  <si>
    <t>342948111R00</t>
  </si>
  <si>
    <t>Ukotvení příček k cihel.konstr. kotvami na hmožd.</t>
  </si>
  <si>
    <t>1562552139</t>
  </si>
  <si>
    <t>0,9+2+2"M124</t>
  </si>
  <si>
    <t>3*2+2,7+0,65+2,3" kotelna</t>
  </si>
  <si>
    <t>346244312R00</t>
  </si>
  <si>
    <t xml:space="preserve">Obezdívky  z desek Ytong tl. 75 mm</t>
  </si>
  <si>
    <t>-832700143</t>
  </si>
  <si>
    <t>0,25*0,35*3,55"M116 obezdívka kanalizace</t>
  </si>
  <si>
    <t>41</t>
  </si>
  <si>
    <t>Stropy a stropní konstrukce (pro pozemní stavby)</t>
  </si>
  <si>
    <t>9</t>
  </si>
  <si>
    <t>411388531R00</t>
  </si>
  <si>
    <t>Zabetonování otvorů o ploše do 1 m2 ve stropech</t>
  </si>
  <si>
    <t>1682722237</t>
  </si>
  <si>
    <t>0,03*11"otvory po ÚT a ZTI kotelna</t>
  </si>
  <si>
    <t>61</t>
  </si>
  <si>
    <t>Úprava povrchů vnitřní</t>
  </si>
  <si>
    <t>10</t>
  </si>
  <si>
    <t>602016191R00</t>
  </si>
  <si>
    <t>Penetrační nátěr stěn</t>
  </si>
  <si>
    <t>-1720330024</t>
  </si>
  <si>
    <t>(4,7+2,7+0,65+0,46+2,25)*3*2*2</t>
  </si>
  <si>
    <t>(0,25+0,35+0,25)*3,55*2</t>
  </si>
  <si>
    <t>11</t>
  </si>
  <si>
    <t>610991111R00</t>
  </si>
  <si>
    <t>Zakrývání výplní vnitřních otvorů</t>
  </si>
  <si>
    <t>147954433</t>
  </si>
  <si>
    <t>30,87+36+45+3,6+1,89+3,6+2,86+47,9+86+10</t>
  </si>
  <si>
    <t>611421231RT2</t>
  </si>
  <si>
    <t>Oprava váp.omítek stropů do 10% plochy - štukových</t>
  </si>
  <si>
    <t>-509614111</t>
  </si>
  <si>
    <t>1,46+1,09+1,26+6,3+7+4,28+4,28+5</t>
  </si>
  <si>
    <t>13</t>
  </si>
  <si>
    <t>612403399RT2</t>
  </si>
  <si>
    <t>Hrubá výplň rýh ve stěnách maltou</t>
  </si>
  <si>
    <t>-1968474547</t>
  </si>
  <si>
    <t>0,5*0,5*66"elektrické rozvody</t>
  </si>
  <si>
    <t>0,07*0,1*20"oprava po rozvodu ÚT</t>
  </si>
  <si>
    <t>14</t>
  </si>
  <si>
    <t>612421331RT2</t>
  </si>
  <si>
    <t>Oprava vápen.omítek stěn do 15 % pl. - štukových</t>
  </si>
  <si>
    <t>-1872543003</t>
  </si>
  <si>
    <t>P</t>
  </si>
  <si>
    <t>Poznámka k položce:_x000d_
s použitím suché maltové směsi</t>
  </si>
  <si>
    <t>(159,75+124,25+83,2+184,5+134,8+134,8+140,95+99,4+99,4+177,5+48+44,4+19,4+2748)*0,15</t>
  </si>
  <si>
    <t>-(30,87+36+45+3,6+1,89+3,6+2,86+47,9+86+10)"odpočet oken a vrta</t>
  </si>
  <si>
    <t>15</t>
  </si>
  <si>
    <t>612421626R00</t>
  </si>
  <si>
    <t>Omítka vnitřní zdiva, MVC, hladká</t>
  </si>
  <si>
    <t>-465320048</t>
  </si>
  <si>
    <t>12,5*2,2+1*1,5+1,3*1,5+5,6*2,2+0,3*2,2"pod obklad M118</t>
  </si>
  <si>
    <t>16</t>
  </si>
  <si>
    <t>612471411R00</t>
  </si>
  <si>
    <t>Úprava vnitřních stěn aktivovaným štukem</t>
  </si>
  <si>
    <t>1216133875</t>
  </si>
  <si>
    <t>(4,7+2,7+0,65+0,46+2,25)*3*2</t>
  </si>
  <si>
    <t>(0,25+0,35+0,25)*3,55"M116</t>
  </si>
  <si>
    <t>612474611R00</t>
  </si>
  <si>
    <t>Omítka stěn vnitřní, VPC jádro, vápen.štuk, ručně</t>
  </si>
  <si>
    <t>1472539177</t>
  </si>
  <si>
    <t>2,5"M119</t>
  </si>
  <si>
    <t>18</t>
  </si>
  <si>
    <t>612481211RT2</t>
  </si>
  <si>
    <t>Montáž výztužné sítě(perlinky)do stěrky-vnit.stěny</t>
  </si>
  <si>
    <t>1618810106</t>
  </si>
  <si>
    <t>Poznámka k položce:_x000d_
včetně stěrky</t>
  </si>
  <si>
    <t>1*2"M124</t>
  </si>
  <si>
    <t>19</t>
  </si>
  <si>
    <t>622300131R00</t>
  </si>
  <si>
    <t>Vyrovnávací tmel tl. do 5 mm</t>
  </si>
  <si>
    <t>1476262704</t>
  </si>
  <si>
    <t>Poznámka k položce:_x000d_
pod obklady</t>
  </si>
  <si>
    <t>12,5*2,2+1,1*1,5+1,2*1,5+5,8*2,2+0,3*2,2</t>
  </si>
  <si>
    <t>(1,7+2+4,5+1+1,5+2+2+0,6+1,5+4,5)*1,8+5,6*1,15</t>
  </si>
  <si>
    <t>63</t>
  </si>
  <si>
    <t>Podlahy a podlahové konstrukce</t>
  </si>
  <si>
    <t>20</t>
  </si>
  <si>
    <t>631312141R00</t>
  </si>
  <si>
    <t>Doplnění rýh betonem v dosavadních mazaninách</t>
  </si>
  <si>
    <t>-12111080</t>
  </si>
  <si>
    <t>0,15*2,5*0,2"čerpání z jímky M118</t>
  </si>
  <si>
    <t>5*0,4*0,15"ZTI</t>
  </si>
  <si>
    <t>631317105</t>
  </si>
  <si>
    <t>Řezání dilatační spáry hl. 0-50 mm, beton prostý</t>
  </si>
  <si>
    <t>-1361393799</t>
  </si>
  <si>
    <t>3" M129/M118</t>
  </si>
  <si>
    <t>100</t>
  </si>
  <si>
    <t>631312621</t>
  </si>
  <si>
    <t>Mazanina betonová tl. 12 - 24 cm C 20/25</t>
  </si>
  <si>
    <t>830441409</t>
  </si>
  <si>
    <t>0,8*1,2*0,15"M121 základ pod kotel</t>
  </si>
  <si>
    <t>22</t>
  </si>
  <si>
    <t>631312611</t>
  </si>
  <si>
    <t>Mazanina betonová tl. 5 - 8 cm C 16/20</t>
  </si>
  <si>
    <t>2040963648</t>
  </si>
  <si>
    <t>42,8*0,5"M127</t>
  </si>
  <si>
    <t>42,8*0,5"M128</t>
  </si>
  <si>
    <t>50*0,5"M129</t>
  </si>
  <si>
    <t>70*0,5"M116</t>
  </si>
  <si>
    <t>23</t>
  </si>
  <si>
    <t>631319151R00</t>
  </si>
  <si>
    <t>Příplatek za přehlaz. mazanin pod povlaky tl. 8 cm</t>
  </si>
  <si>
    <t>-709202998</t>
  </si>
  <si>
    <t>24</t>
  </si>
  <si>
    <t>631361921RT2</t>
  </si>
  <si>
    <t>Výztuž mazanin svařovanou sítí</t>
  </si>
  <si>
    <t>t</t>
  </si>
  <si>
    <t>289104100</t>
  </si>
  <si>
    <t>Poznámka k položce:_x000d_
průměr drátu 6,0 oka 100/100 KH30</t>
  </si>
  <si>
    <t>0,4*5*4,952*0,001*1,2"kanalizace kotelna</t>
  </si>
  <si>
    <t>42,8*0,5*4,952*0,001*1,2"M127</t>
  </si>
  <si>
    <t>42,8*0,5*4,952*0,001*1,2"M128</t>
  </si>
  <si>
    <t>50*0,5*4,952*0,001*1,2"M129</t>
  </si>
  <si>
    <t>70*0,5*4,952*0,001*1,2"M116</t>
  </si>
  <si>
    <t>25</t>
  </si>
  <si>
    <t>632411904R00</t>
  </si>
  <si>
    <t>Penetrace savých podkladů Cemix 0,25 l/m2</t>
  </si>
  <si>
    <t>-1598978157</t>
  </si>
  <si>
    <t>70"M116</t>
  </si>
  <si>
    <t>14,6"M121</t>
  </si>
  <si>
    <t>10,9"M130</t>
  </si>
  <si>
    <t>12,6"M131</t>
  </si>
  <si>
    <t>42,8"M127</t>
  </si>
  <si>
    <t>42,8"M128</t>
  </si>
  <si>
    <t>50"M129</t>
  </si>
  <si>
    <t>26</t>
  </si>
  <si>
    <t>632451031R00</t>
  </si>
  <si>
    <t>Vyrovnávací potěr MC 15, v ploše, tl. 20 mm</t>
  </si>
  <si>
    <t>1610193003</t>
  </si>
  <si>
    <t>64</t>
  </si>
  <si>
    <t>Výplně otvorů</t>
  </si>
  <si>
    <t>27</t>
  </si>
  <si>
    <t>642942111RT4</t>
  </si>
  <si>
    <t>Osazení zárubní dveřních ocelových, pl. do 2,5 m2</t>
  </si>
  <si>
    <t>1224028621</t>
  </si>
  <si>
    <t>Poznámka k položce:_x000d_
včetně dodání ocelové zárubně 900/1970 do zdiva YTONG tl.150mm</t>
  </si>
  <si>
    <t>28</t>
  </si>
  <si>
    <t>642945111R00</t>
  </si>
  <si>
    <t>Osazení zárubní ocel. požár.1křídl. s obetonováním</t>
  </si>
  <si>
    <t>756423430</t>
  </si>
  <si>
    <t>29</t>
  </si>
  <si>
    <t>5533300121R</t>
  </si>
  <si>
    <t>Zárubeň ocelová ZH 150/1970/900 P, EI, EW 30 pro cihelné zdivo, s pevnými závěsy</t>
  </si>
  <si>
    <t>-1041024202</t>
  </si>
  <si>
    <t>94</t>
  </si>
  <si>
    <t>Lešení a stavební výtahy</t>
  </si>
  <si>
    <t>30</t>
  </si>
  <si>
    <t>941955003R00</t>
  </si>
  <si>
    <t>Lešení lehké pomocné, výška podlahy do 2,5 m</t>
  </si>
  <si>
    <t>-1013294610</t>
  </si>
  <si>
    <t>14,6+2,92+5,78+10,9+12,6+70+63</t>
  </si>
  <si>
    <t>941955004R00</t>
  </si>
  <si>
    <t>Lešení lehké pomocné, výška podlahy do 3,5 m</t>
  </si>
  <si>
    <t>246619170</t>
  </si>
  <si>
    <t>17,8+71,3+48,7+48,8+53,3+42,5</t>
  </si>
  <si>
    <t>32</t>
  </si>
  <si>
    <t>945412112</t>
  </si>
  <si>
    <t>Teleskopická hydraulická montážní plošina výška zdvihu do 21 m</t>
  </si>
  <si>
    <t>den</t>
  </si>
  <si>
    <t>1214311787</t>
  </si>
  <si>
    <t>Poznámka k položce:_x000d_
včetně dopravy na stavbu a zpět_x000d_
pro místnost dílen M118</t>
  </si>
  <si>
    <t>95</t>
  </si>
  <si>
    <t>Různé dokončovací konstrukce a práce na pozemních stavbách</t>
  </si>
  <si>
    <t>33</t>
  </si>
  <si>
    <t>28349014.1</t>
  </si>
  <si>
    <t>Dvířka revizní plná PVC, otočný zámek, rozměr 300x300 mm</t>
  </si>
  <si>
    <t>1934967225</t>
  </si>
  <si>
    <t>Poznámka k položce:_x000d_
včetně montáže</t>
  </si>
  <si>
    <t>1"M116 čistící kus kanalizace</t>
  </si>
  <si>
    <t>952902110R00</t>
  </si>
  <si>
    <t>Zametání v místnostech, chodbách</t>
  </si>
  <si>
    <t>1846241539</t>
  </si>
  <si>
    <t>35</t>
  </si>
  <si>
    <t>952901111R00</t>
  </si>
  <si>
    <t>Vyčištění budov o výšce podlaží do 4 m</t>
  </si>
  <si>
    <t>-497899955</t>
  </si>
  <si>
    <t>Poznámka k položce:_x000d_
včetně úklidu mokrou cestou dle SOD</t>
  </si>
  <si>
    <t>36</t>
  </si>
  <si>
    <t>953946111R00</t>
  </si>
  <si>
    <t>Osazení ventilačních mřížek D+M, nerez mřážka s pevnou žaluziií 400x600mm</t>
  </si>
  <si>
    <t>-1727905581</t>
  </si>
  <si>
    <t>Poznámka k položce:_x000d_
včetně mřížky</t>
  </si>
  <si>
    <t>1"plynová kotelna M121</t>
  </si>
  <si>
    <t>HSV</t>
  </si>
  <si>
    <t>Práce a dodávky HSV</t>
  </si>
  <si>
    <t xml:space="preserve">Ostatní konstrukce a práce, bourání   </t>
  </si>
  <si>
    <t>37</t>
  </si>
  <si>
    <t>961044111</t>
  </si>
  <si>
    <t>Bourání základů z betonu prostého</t>
  </si>
  <si>
    <t>1136718849</t>
  </si>
  <si>
    <t>1,03*1,75*0,1"základ pod kotlem</t>
  </si>
  <si>
    <t>38</t>
  </si>
  <si>
    <t>965042141</t>
  </si>
  <si>
    <t>Bourání podkladů pod dlažby nebo mazanin betonových nebo z litého asfaltu tl do 100 mm pl přes 4 m2</t>
  </si>
  <si>
    <t>-1803033245</t>
  </si>
  <si>
    <t>42,8*0,08"M127</t>
  </si>
  <si>
    <t>42,8*0,08"M128</t>
  </si>
  <si>
    <t>50*0,08"M129</t>
  </si>
  <si>
    <t>70*0,08"M117</t>
  </si>
  <si>
    <t>2,5*0,1*0,15"M118 drážka pro vedení el napájení čerpadla</t>
  </si>
  <si>
    <t>39</t>
  </si>
  <si>
    <t>965081223</t>
  </si>
  <si>
    <t>Bourání podlah z dlaždic keramických nebo xylolitových tl přes 10 mm plochy přes 1 m2</t>
  </si>
  <si>
    <t>1743951859</t>
  </si>
  <si>
    <t>39,6" M121 kotelna</t>
  </si>
  <si>
    <t>40</t>
  </si>
  <si>
    <t>965081333</t>
  </si>
  <si>
    <t>Bourání podlah z dlaždic betonových, teracových nebo čedičových tl do 30 mm plochy přes 1 m2</t>
  </si>
  <si>
    <t>-889198583</t>
  </si>
  <si>
    <t>70"M117</t>
  </si>
  <si>
    <t>968072455</t>
  </si>
  <si>
    <t>Vybourání kovových dveřních zárubní pl do 2 m2</t>
  </si>
  <si>
    <t>869719471</t>
  </si>
  <si>
    <t>0,95*2"M124</t>
  </si>
  <si>
    <t>42</t>
  </si>
  <si>
    <t>978035117</t>
  </si>
  <si>
    <t>Odstranění tenkovrstvé omítky tl do 2 mm obroušením v rozsahu přes 50 do 100 %</t>
  </si>
  <si>
    <t>1803046104</t>
  </si>
  <si>
    <t>43</t>
  </si>
  <si>
    <t>978059541</t>
  </si>
  <si>
    <t>Odsekání a odebrání obkladů stěn z vnitřních obkládaček plochy přes 1 m2</t>
  </si>
  <si>
    <t>108415878</t>
  </si>
  <si>
    <t>(6,9+5,8+6,9+2,8)*1,8"M121 kotelna</t>
  </si>
  <si>
    <t>997</t>
  </si>
  <si>
    <t>Přesun sutě</t>
  </si>
  <si>
    <t>44</t>
  </si>
  <si>
    <t>997013111</t>
  </si>
  <si>
    <t>Vnitrostaveništní doprava suti a vybouraných hmot pro budovy v do 6 m s použitím mechanizace</t>
  </si>
  <si>
    <t>-956131096</t>
  </si>
  <si>
    <t>45</t>
  </si>
  <si>
    <t>997013501</t>
  </si>
  <si>
    <t>Odvoz suti a vybouraných hmot na skládku nebo meziskládku do 1 km se složením</t>
  </si>
  <si>
    <t>-1088419520</t>
  </si>
  <si>
    <t>46</t>
  </si>
  <si>
    <t>997013509</t>
  </si>
  <si>
    <t>Příplatek k odvozu suti a vybouraných hmot na skládku ZKD 1 km přes 1 km</t>
  </si>
  <si>
    <t>-1186536414</t>
  </si>
  <si>
    <t>60,391*15 'Přepočtené koeficientem množství</t>
  </si>
  <si>
    <t>47</t>
  </si>
  <si>
    <t>997013631</t>
  </si>
  <si>
    <t>Poplatek za uložení na skládce (skládkovné) stavebního odpadu směsného kód odpadu 17 09 04</t>
  </si>
  <si>
    <t>-1424369905</t>
  </si>
  <si>
    <t>711</t>
  </si>
  <si>
    <t>Izolace proti vodě</t>
  </si>
  <si>
    <t>48</t>
  </si>
  <si>
    <t>711111001RZ1</t>
  </si>
  <si>
    <t>Izolace proti vlhkosti vodor. nátěr ALP za studena</t>
  </si>
  <si>
    <t>-795361532</t>
  </si>
  <si>
    <t>5*0,4"ZTI</t>
  </si>
  <si>
    <t>49</t>
  </si>
  <si>
    <t>711141559RZ1</t>
  </si>
  <si>
    <t>Izolace proti vlhk. vodorovná pásy přitavením</t>
  </si>
  <si>
    <t>-2118385664</t>
  </si>
  <si>
    <t>50</t>
  </si>
  <si>
    <t>711212000R00</t>
  </si>
  <si>
    <t>Penetrace podkladu pod hydroizolační nátěr,vč.dod.</t>
  </si>
  <si>
    <t>-1283538781</t>
  </si>
  <si>
    <t>51</t>
  </si>
  <si>
    <t>998711102R00</t>
  </si>
  <si>
    <t>Přesun hmot pro izolace proti vodě, výšky do 12 m</t>
  </si>
  <si>
    <t>561596813</t>
  </si>
  <si>
    <t>766</t>
  </si>
  <si>
    <t>Konstrukce truhlářské</t>
  </si>
  <si>
    <t>52</t>
  </si>
  <si>
    <t>766. 1</t>
  </si>
  <si>
    <t>D + M zarážka dveří proti nárazu do konstrukcí</t>
  </si>
  <si>
    <t>ks</t>
  </si>
  <si>
    <t>-1228075533</t>
  </si>
  <si>
    <t>53</t>
  </si>
  <si>
    <t>766670021R00</t>
  </si>
  <si>
    <t>Montáž kliky a štítku</t>
  </si>
  <si>
    <t>45612050</t>
  </si>
  <si>
    <t>54</t>
  </si>
  <si>
    <t>54914594</t>
  </si>
  <si>
    <t xml:space="preserve">Kliky se štítem dveř.  804  FAB/90 Cr</t>
  </si>
  <si>
    <t>-1493402230</t>
  </si>
  <si>
    <t>55</t>
  </si>
  <si>
    <t>766661112R00</t>
  </si>
  <si>
    <t>Montáž dveří do zárubně,otevíravých 1kř.do 0,8 m</t>
  </si>
  <si>
    <t>-861266407</t>
  </si>
  <si>
    <t>56</t>
  </si>
  <si>
    <t>766661112R00V</t>
  </si>
  <si>
    <t>Montáž dveří do zárubně,otevíravých 1kř.do 0,9 m</t>
  </si>
  <si>
    <t>397090269</t>
  </si>
  <si>
    <t>57</t>
  </si>
  <si>
    <t>766661413R00</t>
  </si>
  <si>
    <t>Montáž dveří protipožár.1kř.do 90 cm, bez kukátka</t>
  </si>
  <si>
    <t>-2071107541</t>
  </si>
  <si>
    <t>58</t>
  </si>
  <si>
    <t>611601vl1</t>
  </si>
  <si>
    <t>Dveře vnitřní HPL laminát, plné roz. 800 x 1970 mm levé, zámek na FAB, barva světle šedá + okop plech</t>
  </si>
  <si>
    <t>-31878329</t>
  </si>
  <si>
    <t xml:space="preserve">Poznámka k položce:_x000d_
včetně vložky  zámku, okop plech elox.hliník</t>
  </si>
  <si>
    <t>59</t>
  </si>
  <si>
    <t>611601vl2</t>
  </si>
  <si>
    <t>Dveře vnitřní HPL laminát, plné roz. 800 x 1970 mm pravé, zámek na FAB, barva světle šedá+okop plech</t>
  </si>
  <si>
    <t>-1556490461</t>
  </si>
  <si>
    <t>60</t>
  </si>
  <si>
    <t>611601vl3</t>
  </si>
  <si>
    <t>Dveře vnitřní HPL laminát, plné roz. 900 x 1970 mm pravé, zámek na FAB, barva světle šedá+okop plech</t>
  </si>
  <si>
    <t>-1310327388</t>
  </si>
  <si>
    <t>611601vl4</t>
  </si>
  <si>
    <t>Dveře vnitřní HPL laminát, plné roz. 900 x 1970 mm pravé protipožární EI30, zámek na FAB, barva světle šedá+okop plech</t>
  </si>
  <si>
    <t>676840763</t>
  </si>
  <si>
    <t>767</t>
  </si>
  <si>
    <t>Konstrukce doplňkové stavební (zámečnické)</t>
  </si>
  <si>
    <t>62</t>
  </si>
  <si>
    <t>767649191R00</t>
  </si>
  <si>
    <t>Montáž doplňků dveří, samozavírače hydraulického</t>
  </si>
  <si>
    <t>2036443237</t>
  </si>
  <si>
    <t>Poznámka k položce:_x000d_
dveře kotelna M121</t>
  </si>
  <si>
    <t>1"dveře plynová kotelna M121</t>
  </si>
  <si>
    <t>54917025</t>
  </si>
  <si>
    <t xml:space="preserve">Zavírač dveří hydraulický R 12  č.14</t>
  </si>
  <si>
    <t>-1119462869</t>
  </si>
  <si>
    <t>54917025vl1</t>
  </si>
  <si>
    <t>D+M atyp zákryt rozvaděče</t>
  </si>
  <si>
    <t>-713171062</t>
  </si>
  <si>
    <t>Poznámka k položce:_x000d_
1x zákryt proti stříkající vodě cca 90*90x30cm-plexisklo_x000d_
1x zákryt proti stříkající vodě cca 0,5*90x40cm-plexisklo</t>
  </si>
  <si>
    <t xml:space="preserve">1"zákryt rozvaděče VZT M118 </t>
  </si>
  <si>
    <t>1"zákryt rozvaděče a zásuvek vrat M118</t>
  </si>
  <si>
    <t>65</t>
  </si>
  <si>
    <t>998767101R00</t>
  </si>
  <si>
    <t>Přesun hmot pro zámečnické konstr., výšky do 6 m</t>
  </si>
  <si>
    <t>-1105852270</t>
  </si>
  <si>
    <t>771</t>
  </si>
  <si>
    <t>Podlahy z dlaždic</t>
  </si>
  <si>
    <t>66</t>
  </si>
  <si>
    <t>771101111R00</t>
  </si>
  <si>
    <t>Vyrovnání podkladů maltou ze SMS tl. do 10 mm</t>
  </si>
  <si>
    <t>1155024695</t>
  </si>
  <si>
    <t>14,6+12,6+10,9</t>
  </si>
  <si>
    <t>67</t>
  </si>
  <si>
    <t>771101210R00</t>
  </si>
  <si>
    <t>Penetrace podkladu pod dlažby</t>
  </si>
  <si>
    <t>-1476355329</t>
  </si>
  <si>
    <t>12,6+10,9+14,6+70+50+42,8+42,8</t>
  </si>
  <si>
    <t>68</t>
  </si>
  <si>
    <t>771475014R00</t>
  </si>
  <si>
    <t>Obklad soklíků keram.rovných, tmel,výška 10 cm</t>
  </si>
  <si>
    <t>-576544820</t>
  </si>
  <si>
    <t>45+28+28+32,4+14,8+16+16,1</t>
  </si>
  <si>
    <t>69</t>
  </si>
  <si>
    <t>771479001R00</t>
  </si>
  <si>
    <t>Řezání dlaždic keramických pro soklíky</t>
  </si>
  <si>
    <t>1199147215</t>
  </si>
  <si>
    <t>(45+28+28+32,4+14,8+16+16,1)/3*2</t>
  </si>
  <si>
    <t>70</t>
  </si>
  <si>
    <t>771575109R00</t>
  </si>
  <si>
    <t>Montáž podlah keram.,hladké, tmel, 30x30 cm</t>
  </si>
  <si>
    <t>-170557989</t>
  </si>
  <si>
    <t>71</t>
  </si>
  <si>
    <t>771. 3</t>
  </si>
  <si>
    <t xml:space="preserve">Dodávka dlažba Taurus 30 x 30 cm  tmavě šedá</t>
  </si>
  <si>
    <t>-2053492446</t>
  </si>
  <si>
    <t>(14,6+12,6+10,9)*1,15</t>
  </si>
  <si>
    <t>72</t>
  </si>
  <si>
    <t>771. 2</t>
  </si>
  <si>
    <t xml:space="preserve">Dodávka dlažba Taurus Industrial 30 x 30 cm, tl.1,5cm,  šedá - Upřesnit investorem</t>
  </si>
  <si>
    <t>-924860409</t>
  </si>
  <si>
    <t>(70+42,8+42,8+50)*1,15</t>
  </si>
  <si>
    <t>73</t>
  </si>
  <si>
    <t>771578011R00</t>
  </si>
  <si>
    <t>Spára podlaha - stěna, silikonem</t>
  </si>
  <si>
    <t>-358719017</t>
  </si>
  <si>
    <t>74</t>
  </si>
  <si>
    <t>998771102R00</t>
  </si>
  <si>
    <t>Přesun hmot pro podlahy z dlaždic, výšky do 12 m</t>
  </si>
  <si>
    <t>-1513449116</t>
  </si>
  <si>
    <t>781</t>
  </si>
  <si>
    <t>Obklady (keramické)</t>
  </si>
  <si>
    <t>75</t>
  </si>
  <si>
    <t>781320121R00</t>
  </si>
  <si>
    <t>Obkládání parapetů do tmele šířky do 300 mm</t>
  </si>
  <si>
    <t>-679628046</t>
  </si>
  <si>
    <t>1+1,5+1,2"M118</t>
  </si>
  <si>
    <t>6,3+1,2"M126</t>
  </si>
  <si>
    <t>76</t>
  </si>
  <si>
    <t>781475118R00</t>
  </si>
  <si>
    <t>Obklad vnitřní stěn keramický, do tmele, 45x45 cm</t>
  </si>
  <si>
    <t>1423344141</t>
  </si>
  <si>
    <t>(1,7+2+4,5+1+1,5+2+2+0,6+1,5+4,5)*1,8+(5,6*1,15)"M127</t>
  </si>
  <si>
    <t>(1,7+2+4,5+1+1,5+2+2+0,6+1,5+4,5)*1,8+(5,6*1,15)"M128</t>
  </si>
  <si>
    <t>(8,6+1,2)*2+(6,24*1,2)"M126</t>
  </si>
  <si>
    <t>12,5*2,2+1*1,5+1,3*1,5+5,6*2,2+0,3*2,2"M118</t>
  </si>
  <si>
    <t>77</t>
  </si>
  <si>
    <t>781. 1</t>
  </si>
  <si>
    <t xml:space="preserve">Dodávka obklad  Rako Extra 30 x 60 cm   tmavě šedá</t>
  </si>
  <si>
    <t>-2136888087</t>
  </si>
  <si>
    <t>Poznámka k položce:_x000d_
odstín upřesní investor</t>
  </si>
  <si>
    <t>(1,7+2+4,5+1+1,5+2+2+0,6+1,5+4,5)*1,8+(5,6*1,15)*1,12"M127</t>
  </si>
  <si>
    <t>(1,7+2+4,5+1+1,5+2+2+0,6+1,5+4,5)*1,8+(5,6*1,15)*1,12"M128</t>
  </si>
  <si>
    <t>(8,6+1,2)*2+(6,24*1,2)*1,12"M126</t>
  </si>
  <si>
    <t>12,5*2,2+1*1,5+1,3*1,5+5,6*2,2+0,3*2,2*1,12"M118</t>
  </si>
  <si>
    <t>78</t>
  </si>
  <si>
    <t>781497132R00</t>
  </si>
  <si>
    <t>D + M ochranné nerezové rohy nalepené dl= 200-220 cm</t>
  </si>
  <si>
    <t>731251829</t>
  </si>
  <si>
    <t>8*1,8"M127</t>
  </si>
  <si>
    <t>7*1,8"M128</t>
  </si>
  <si>
    <t>1*2,0"M126</t>
  </si>
  <si>
    <t>5*2,2"M118</t>
  </si>
  <si>
    <t>79</t>
  </si>
  <si>
    <t>998781102R00</t>
  </si>
  <si>
    <t>Přesun hmot pro obklady keramické, výšky do 12 m</t>
  </si>
  <si>
    <t>-1554992644</t>
  </si>
  <si>
    <t>784</t>
  </si>
  <si>
    <t>Dokončovací práce - malby a tapety</t>
  </si>
  <si>
    <t>80</t>
  </si>
  <si>
    <t>784402801R00</t>
  </si>
  <si>
    <t>Odstranění malby oškrábáním v místnosti H do 3,8 m</t>
  </si>
  <si>
    <t>-1445637754</t>
  </si>
  <si>
    <t>Poznámka k položce:_x000d_
včetně stropu</t>
  </si>
  <si>
    <t>45*3,55+70"M116</t>
  </si>
  <si>
    <t>35*3,55+63"M117</t>
  </si>
  <si>
    <t>(2,895+5,16)*1,2+14,6"M121</t>
  </si>
  <si>
    <t>28*3,55"M127</t>
  </si>
  <si>
    <t>28*3,55"M128</t>
  </si>
  <si>
    <t>32,4*2+50"M129</t>
  </si>
  <si>
    <t>(5,8+0,5)*3+10,9"M130</t>
  </si>
  <si>
    <t>(4,7+2,7)*1,2+12,6"M131</t>
  </si>
  <si>
    <t>81</t>
  </si>
  <si>
    <t>784121003</t>
  </si>
  <si>
    <t>Oškrabání malby v mísnostech výšky do 5,00 m</t>
  </si>
  <si>
    <t>-1695003947</t>
  </si>
  <si>
    <t>28,5*4,73-17,2-15"M124</t>
  </si>
  <si>
    <t>28,5*4,73-17,2-15"M125</t>
  </si>
  <si>
    <t>29,8*4,73-17,2-15"M124</t>
  </si>
  <si>
    <t>39*4,73-42,5"M120</t>
  </si>
  <si>
    <t>17,8*4,73-5,2"M119</t>
  </si>
  <si>
    <t>42,5"půdní prostor</t>
  </si>
  <si>
    <t>82</t>
  </si>
  <si>
    <t>784121005</t>
  </si>
  <si>
    <t>Oškrabání malby v mísnostech výšky přes 5,00 m</t>
  </si>
  <si>
    <t>240924567</t>
  </si>
  <si>
    <t>17,8*4,98+11,5*4,98+0,9*4,98+3,3*4,98+18,7*1,5+5,6*3,08+0,3*3,08+5,6*3,08+143"M118</t>
  </si>
  <si>
    <t>-(5*17,2+5+47,9)"odpočet vrat</t>
  </si>
  <si>
    <t>83</t>
  </si>
  <si>
    <t>784181125vl1</t>
  </si>
  <si>
    <t>Hloubková jednonásobná penetrace podkladu v místnostech výšky do 5,00 m</t>
  </si>
  <si>
    <t>-708285307</t>
  </si>
  <si>
    <t>84</t>
  </si>
  <si>
    <t>784221105</t>
  </si>
  <si>
    <t>Dvojnásobné bílé malby ze směsí za sucha dobře otěruvzdorných v místnostech přes 5,00 m</t>
  </si>
  <si>
    <t>-1515794119</t>
  </si>
  <si>
    <t>Poznámka k položce:_x000d_
-odpočet olejového nátěru -2,5m_x000d_
-odpočet oken fasády</t>
  </si>
  <si>
    <t>85</t>
  </si>
  <si>
    <t>784165512R00.1</t>
  </si>
  <si>
    <t>Malba HET Klasik, bílá, bez penetrace, 2 x</t>
  </si>
  <si>
    <t>628987927</t>
  </si>
  <si>
    <t>45*1,55+70"M116</t>
  </si>
  <si>
    <t>35*1,55+63"M117</t>
  </si>
  <si>
    <t>(17,8*2,98+11,5*2,98+0,9*2,98+3,3*2,98+18,7*1,5+5,6*1,08+0,3*1,08+5,6*1,08+143)-5*17,2-5-12,2*2,2-5,3*2,2"M118</t>
  </si>
  <si>
    <t>17,6*2,73+17,8-5"M119</t>
  </si>
  <si>
    <t>39*2,73+71,3-2*17,2-11*4,5"M120</t>
  </si>
  <si>
    <t>16,1*3+14,6"M121</t>
  </si>
  <si>
    <t>6,9*3+2,92"M122</t>
  </si>
  <si>
    <t>10,6*3+5,78"M123</t>
  </si>
  <si>
    <t>28,5*2,73+48,7-17,2"M124</t>
  </si>
  <si>
    <t>28,5*2,73+48,8-17,2"M125</t>
  </si>
  <si>
    <t>29,8*2,73+53,3-17,2"M126</t>
  </si>
  <si>
    <t>28*1,85+42,8"M127</t>
  </si>
  <si>
    <t>28*1,85+42,8"M128</t>
  </si>
  <si>
    <t>32,4*1,85+50-2,6*3"M129</t>
  </si>
  <si>
    <t>16*1+10,9"M130</t>
  </si>
  <si>
    <t>14,8*1+12,6"M131</t>
  </si>
  <si>
    <t>44,5"půdní prostor</t>
  </si>
  <si>
    <t>86</t>
  </si>
  <si>
    <t>784221133</t>
  </si>
  <si>
    <t>Příplatek k cenám 2x maleb za sucha otěruvzdorných za provádění styku 2 barev</t>
  </si>
  <si>
    <t>228241988</t>
  </si>
  <si>
    <t>Poznámka k položce:_x000d_
šedá/oranžová/bílá</t>
  </si>
  <si>
    <t>45+35+5,6+0,9+2,5+6+5+4+4+9+1,5+4*8,6+2*3+39+16+14,8+17,6+32,4</t>
  </si>
  <si>
    <t>PSV</t>
  </si>
  <si>
    <t>Práce a dodávky PSV</t>
  </si>
  <si>
    <t>783</t>
  </si>
  <si>
    <t>Dokončovací práce - nátěry</t>
  </si>
  <si>
    <t>87</t>
  </si>
  <si>
    <t>783. 1</t>
  </si>
  <si>
    <t>Nátěr ocel. zárubně 2x, očištění</t>
  </si>
  <si>
    <t>1761557323</t>
  </si>
  <si>
    <t>88</t>
  </si>
  <si>
    <t>783000103</t>
  </si>
  <si>
    <t>Ochrana podlah nebo vodorovných ploch při provádění nátěrů položením fólie</t>
  </si>
  <si>
    <t>-1864631190</t>
  </si>
  <si>
    <t>63+266,5+14,8+71,3+14,6+48,7+48,8+53,3</t>
  </si>
  <si>
    <t xml:space="preserve">104"M101 </t>
  </si>
  <si>
    <t>89</t>
  </si>
  <si>
    <t>783009411</t>
  </si>
  <si>
    <t>Bezpečnostní šrafování podlah nebo vodorovných ploch rovných</t>
  </si>
  <si>
    <t>555392786</t>
  </si>
  <si>
    <t>Poznámka k položce:_x000d_
uvažováno se žlutou bezpečnostní čárou o š.10cm na podlaze</t>
  </si>
  <si>
    <t>4*0,1*2+7*0,1*2"M124</t>
  </si>
  <si>
    <t>4*0,1*2+7*0,1*2"M125</t>
  </si>
  <si>
    <t>4*0,1*2+7*0,1*2"M126</t>
  </si>
  <si>
    <t>10*0,1*2+12*0,1*2+5*0,1*2+12*0,1*2"M118</t>
  </si>
  <si>
    <t>12*0,1*2"M129</t>
  </si>
  <si>
    <t>13*0,1*2"M116</t>
  </si>
  <si>
    <t>90</t>
  </si>
  <si>
    <t>783009421</t>
  </si>
  <si>
    <t>Bezpečnostní šrafování stěnových nebo podlahových hran</t>
  </si>
  <si>
    <t>-814630921</t>
  </si>
  <si>
    <t>3,5*2+2,6*2"roh zdiva+průvlak M129/M118</t>
  </si>
  <si>
    <t>2*2*5" rohy vrat M124, M125,M126, M120</t>
  </si>
  <si>
    <t>2*3,08" hrana polopříčky M118</t>
  </si>
  <si>
    <t>1,5*6"rohy zdiva hlavní vrata M118</t>
  </si>
  <si>
    <t>91</t>
  </si>
  <si>
    <t>783301303</t>
  </si>
  <si>
    <t>Bezoplachové odrezivění zámečnických konstrukcí</t>
  </si>
  <si>
    <t>1182962240</t>
  </si>
  <si>
    <t>Poznámka k položce:_x000d_
ocelová nosná stropní konstrukce (I) v M120, M124, M125, M126, M119</t>
  </si>
  <si>
    <t>0,18*6*7+0,18*9*7+0,18*9*7+0,18*12*5+0,18*3,3*4</t>
  </si>
  <si>
    <t>92</t>
  </si>
  <si>
    <t>783301313</t>
  </si>
  <si>
    <t>Odmaštění zámečnických konstrukcí ředidlovým odmašťovačem</t>
  </si>
  <si>
    <t>1444707849</t>
  </si>
  <si>
    <t>93</t>
  </si>
  <si>
    <t>783301401</t>
  </si>
  <si>
    <t>Ometení zámečnických konstrukcí</t>
  </si>
  <si>
    <t>-1680940360</t>
  </si>
  <si>
    <t>783314203</t>
  </si>
  <si>
    <t>Základní antikorozní jednonásobný syntetický samozákladující nátěr zámečnických konstrukcí</t>
  </si>
  <si>
    <t>-1276144380</t>
  </si>
  <si>
    <t>783317105</t>
  </si>
  <si>
    <t>Krycí jednonásobný syntetický samozákladující nátěr zámečnických konstrukcí</t>
  </si>
  <si>
    <t>-748110323</t>
  </si>
  <si>
    <t>Poznámka k položce:_x000d_
ocelová nosná stropní konstrukce (I) v M120, M124, M125, M126, M119_x000d_
odstín dle investora</t>
  </si>
  <si>
    <t>96</t>
  </si>
  <si>
    <t>783801505</t>
  </si>
  <si>
    <t>Omytí omítek s odmaštěním před provedením nátěru</t>
  </si>
  <si>
    <t>1883510642</t>
  </si>
  <si>
    <t>97</t>
  </si>
  <si>
    <t>783812100</t>
  </si>
  <si>
    <t>Nátěr olejový omítek stěn 2x + 1x email</t>
  </si>
  <si>
    <t>1449123163</t>
  </si>
  <si>
    <t>Poznámka k položce:_x000d_
odstín šedý - výběr dle investora</t>
  </si>
  <si>
    <t>2*45+2*35+2*16,1+28,5*2+28,5*2+9,8*2+32,4*2+16*2+14,8*2+17,6*2+39*2</t>
  </si>
  <si>
    <t>5,5*2+0,7*1,5+2,2*1,5+1,8*2+1,4*2+0,9*2+0,85*2+1,8*2+2+0,7*2+1,8*2+2,4*2+1,5*2</t>
  </si>
  <si>
    <t>98</t>
  </si>
  <si>
    <t>783901453</t>
  </si>
  <si>
    <t>Vysátí betonových podlah před provedením nátěru</t>
  </si>
  <si>
    <t>400552456</t>
  </si>
  <si>
    <t>266,5+48,7+48,8+53,3+50</t>
  </si>
  <si>
    <t>99</t>
  </si>
  <si>
    <t>783901453vl1</t>
  </si>
  <si>
    <t>tlakové mytí podlah před provedením bezpečnostních nátěrů</t>
  </si>
  <si>
    <t>1352508048</t>
  </si>
  <si>
    <t>Poznámka k položce:_x000d_
komletní tlakové mytí ploch místností M118, M124, M125, M126</t>
  </si>
  <si>
    <t>48,7+48,8+53,3+266,5</t>
  </si>
  <si>
    <t>SO 02 - Úprava vnitřního rozvodu plynu</t>
  </si>
  <si>
    <t xml:space="preserve">    723 - Zdravotechnika - vnitřní plynovod</t>
  </si>
  <si>
    <t>997013151</t>
  </si>
  <si>
    <t>Vnitrostaveništní doprava suti a vybouraných hmot pro budovy v do 6 m s omezením mechanizace</t>
  </si>
  <si>
    <t>1802599619</t>
  </si>
  <si>
    <t>1900668392</t>
  </si>
  <si>
    <t>-1729383573</t>
  </si>
  <si>
    <t>0,299*10 'Přepočtené koeficientem množství</t>
  </si>
  <si>
    <t>2086729203</t>
  </si>
  <si>
    <t>723</t>
  </si>
  <si>
    <t>Zdravotechnika - vnitřní plynovod</t>
  </si>
  <si>
    <t>723120804</t>
  </si>
  <si>
    <t>Demontáž potrubí ocelové závitové svařované DN do 25</t>
  </si>
  <si>
    <t>-464878401</t>
  </si>
  <si>
    <t>723120805</t>
  </si>
  <si>
    <t>Demontáž potrubí ocelové závitové svařované DN od 25 do 50</t>
  </si>
  <si>
    <t>1437196176</t>
  </si>
  <si>
    <t>723120809</t>
  </si>
  <si>
    <t>Demontáž potrubí ocelové závitové svařované DN přes 50 do 80</t>
  </si>
  <si>
    <t>-630834593</t>
  </si>
  <si>
    <t>723111202</t>
  </si>
  <si>
    <t>Potrubí ocelové závitové černé bezešvé svařované běžné DN 15</t>
  </si>
  <si>
    <t>-429149821</t>
  </si>
  <si>
    <t>723150312</t>
  </si>
  <si>
    <t>Potrubí ocelové hladké černé bezešvé spojované svařováním tvářené za tepla D 57x3,2 mm</t>
  </si>
  <si>
    <t>145271376</t>
  </si>
  <si>
    <t>723150805</t>
  </si>
  <si>
    <t>Demontáž potrubí ocelové hladké svařované D přes 108 do 159</t>
  </si>
  <si>
    <t>-605766328</t>
  </si>
  <si>
    <t>723160207</t>
  </si>
  <si>
    <t>Přípojka k plynoměru spojované na závit bez ochozu G 2"</t>
  </si>
  <si>
    <t>soubor</t>
  </si>
  <si>
    <t>-1221612220</t>
  </si>
  <si>
    <t>723160337</t>
  </si>
  <si>
    <t>Rozpěrka přípojek plynoměru G 2"</t>
  </si>
  <si>
    <t>2057797524</t>
  </si>
  <si>
    <t>723160807</t>
  </si>
  <si>
    <t>Demontáž přípojka k plynoměru na závit bez ochozu G 2</t>
  </si>
  <si>
    <t>pár</t>
  </si>
  <si>
    <t>-703968875</t>
  </si>
  <si>
    <t>723160834</t>
  </si>
  <si>
    <t>Demontáž rozpěrky k plynoměru G 2</t>
  </si>
  <si>
    <t>1744656422</t>
  </si>
  <si>
    <t>723190901</t>
  </si>
  <si>
    <t>Uzavření,otevření plynovodního potrubí při opravě</t>
  </si>
  <si>
    <t>1369178964</t>
  </si>
  <si>
    <t>723190907</t>
  </si>
  <si>
    <t>Odvzdušnění nebo napuštění plynovodního potrubí</t>
  </si>
  <si>
    <t>415296867</t>
  </si>
  <si>
    <t>723219102</t>
  </si>
  <si>
    <t>Montáž armatur plynovodních přírubových DN 50 ostatní typ</t>
  </si>
  <si>
    <t>1221616243</t>
  </si>
  <si>
    <t>Poznámka k položce:_x000d_
zpětná montáž BAP</t>
  </si>
  <si>
    <t>723221304</t>
  </si>
  <si>
    <t>Ventil vzorkovací rohový G 1/2" PN 5 s vnitřním závitem</t>
  </si>
  <si>
    <t>2134213093</t>
  </si>
  <si>
    <t>723221304VL1</t>
  </si>
  <si>
    <t>Ventil vzorkovací rohový G 3/8" PN 5 s vnitřním závitem</t>
  </si>
  <si>
    <t>-2121340589</t>
  </si>
  <si>
    <t>723230801</t>
  </si>
  <si>
    <t>Demontáž regulátoru plynu středotlakého řada jednoduchá</t>
  </si>
  <si>
    <t>-107196074</t>
  </si>
  <si>
    <t>723230802</t>
  </si>
  <si>
    <t>Demontáž regulátoru plynu středotlakého řada dvojitá</t>
  </si>
  <si>
    <t>-2094916115</t>
  </si>
  <si>
    <t>723231165</t>
  </si>
  <si>
    <t>Kohout kulový přímý G 1 1/4" PN 42 do 185°C plnoprůtokový vnitřní závit těžká řada</t>
  </si>
  <si>
    <t>1304542801</t>
  </si>
  <si>
    <t>723231167</t>
  </si>
  <si>
    <t>Kohout kulový přímý G 2" PN 42 do 185°C plnoprůtokový vnitřní závit těžká řada</t>
  </si>
  <si>
    <t>-417192891</t>
  </si>
  <si>
    <t>723239104</t>
  </si>
  <si>
    <t>Montáž armatur plynovodních se dvěma závity G 1 1/4" ostatní typ</t>
  </si>
  <si>
    <t>235046485</t>
  </si>
  <si>
    <t>RMAT0001</t>
  </si>
  <si>
    <t>armatura plynovodní regulátor tlaku plynu FRANCEL B25 Qmax. 25m3/h</t>
  </si>
  <si>
    <t>1926679673</t>
  </si>
  <si>
    <t>723239101</t>
  </si>
  <si>
    <t>Montáž armatur plynovodních se dvěma závity G 1/2" ostatní typ</t>
  </si>
  <si>
    <t>563794759</t>
  </si>
  <si>
    <t>55128036</t>
  </si>
  <si>
    <t>tlakoměr radiální průměr 63mm spodní napojení 1/4"M tlak 0-16 bar</t>
  </si>
  <si>
    <t>215243361</t>
  </si>
  <si>
    <t>42234500</t>
  </si>
  <si>
    <t>kohout tlakoměrový s čepem a nátrubkový pro PN25 s připojenímm20x1,5mm</t>
  </si>
  <si>
    <t>-1297645883</t>
  </si>
  <si>
    <t>42277798</t>
  </si>
  <si>
    <t>přípojka tlakoměrová nátrubková M12x1,5/M12x1,5mm</t>
  </si>
  <si>
    <t>156406</t>
  </si>
  <si>
    <t>723260802</t>
  </si>
  <si>
    <t>Demontáž plynoměrů G 25 nebo G 40 nebo PL 4 max. průtok do 65 m3/hod.</t>
  </si>
  <si>
    <t>1140226531</t>
  </si>
  <si>
    <t>998723101</t>
  </si>
  <si>
    <t>Přesun hmot tonážní pro vnitřní plynovod v objektech v do 6 m</t>
  </si>
  <si>
    <t>-355002412</t>
  </si>
  <si>
    <t>783601715</t>
  </si>
  <si>
    <t>Odmaštění ředidlovým odmašťovačem potrubí DN do 50 mm</t>
  </si>
  <si>
    <t>1483190616</t>
  </si>
  <si>
    <t>783614653</t>
  </si>
  <si>
    <t>Základní antikorozní jednonásobný syntetický samozákladující potrubí DN do 50 mm</t>
  </si>
  <si>
    <t>-1075438924</t>
  </si>
  <si>
    <t>783617511</t>
  </si>
  <si>
    <t>Krycí dvojnásobný syntetický nátěr armatur DN do 100 mm</t>
  </si>
  <si>
    <t>-860309286</t>
  </si>
  <si>
    <t>SO 03 - úprava rozvodu vody a kanalizace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</si>
  <si>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</si>
  <si>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</si>
  <si>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</si>
  <si>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</si>
  <si>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</si>
  <si>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</si>
  <si>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</si>
  <si>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>Zemní práce</t>
  </si>
  <si>
    <t>139711111</t>
  </si>
  <si>
    <t>Vykopávky v uzavřených prostorech v hornině třídy těžitelnosti I skupiny 1 až 3 ručně</t>
  </si>
  <si>
    <t>1988589238</t>
  </si>
  <si>
    <t>5*0,3*0,6</t>
  </si>
  <si>
    <t>162211201</t>
  </si>
  <si>
    <t>Vodorovné přemístění do 10 m nošením výkopku z horniny třídy těžitelnosti I skupiny 1 až 3</t>
  </si>
  <si>
    <t>-161690460</t>
  </si>
  <si>
    <t>162751117</t>
  </si>
  <si>
    <t>Vodorovné přemístění přes 9 000 do 10000 m výkopku/sypaniny z horniny třídy těžitelnosti I skupiny 1 až 3</t>
  </si>
  <si>
    <t>-877892635</t>
  </si>
  <si>
    <t>175151101</t>
  </si>
  <si>
    <t>Obsypání potrubí strojně sypaninou bez prohození, uloženou do 3 m</t>
  </si>
  <si>
    <t>1069098320</t>
  </si>
  <si>
    <t>5*0,3*0,25</t>
  </si>
  <si>
    <t>58344155</t>
  </si>
  <si>
    <t>štěrkodrť frakce 0/22</t>
  </si>
  <si>
    <t>-279589507</t>
  </si>
  <si>
    <t>0,375*2 'Přepočtené koeficientem množství</t>
  </si>
  <si>
    <t>Vodorovné konstrukce</t>
  </si>
  <si>
    <t>451573111</t>
  </si>
  <si>
    <t>Lože pod potrubí otevřený výkop ze štěrkopísku</t>
  </si>
  <si>
    <t>1819979585</t>
  </si>
  <si>
    <t>5*0,3*0,1</t>
  </si>
  <si>
    <t>Trubní vedení</t>
  </si>
  <si>
    <t>871184201vl1</t>
  </si>
  <si>
    <t>Montáž kanalizačního potrubí z PE SDR11 svařovaných elektro- spojkami D 40x3,7 mm, kotveno ke konstrukci haly</t>
  </si>
  <si>
    <t>-1682614</t>
  </si>
  <si>
    <t>Poznámka k položce:_x000d_
výtlak kalového čerpadla z šachty na mytí aut_x000d_
včetně kotvení</t>
  </si>
  <si>
    <t>WVN.VP503042W</t>
  </si>
  <si>
    <t>Trubka třívrstvá PE100 RC Wavin TS voda SDR11 40x3,7 12m</t>
  </si>
  <si>
    <t>1988007157</t>
  </si>
  <si>
    <t>28613111vl1</t>
  </si>
  <si>
    <t>dopojení nového potrubí na stávající potrubí u retenční nádrže u objektu</t>
  </si>
  <si>
    <t>1636395469</t>
  </si>
  <si>
    <t>877175201</t>
  </si>
  <si>
    <t>Montáž elektrospojek na kanalizačním potrubí z PE trub d 40</t>
  </si>
  <si>
    <t>-31415434</t>
  </si>
  <si>
    <t>28615970</t>
  </si>
  <si>
    <t>elektrospojka SDR11 PE 100 PN16 D 40mm</t>
  </si>
  <si>
    <t>-1264942640</t>
  </si>
  <si>
    <t>877175212</t>
  </si>
  <si>
    <t>Montáž elektrokolen 90° na kanalizačním potrubí z PE trub d 40</t>
  </si>
  <si>
    <t>793028285</t>
  </si>
  <si>
    <t>28653053</t>
  </si>
  <si>
    <t>elektrokoleno 90° PE 100 D 40mm</t>
  </si>
  <si>
    <t>421364225</t>
  </si>
  <si>
    <t>Ostatní konstrukce a práce, bourání</t>
  </si>
  <si>
    <t>965041431</t>
  </si>
  <si>
    <t>Bourání podkladů pod dlažby nebo mazanin škvárobetonových tl přes 100 mm pl do 4 m2</t>
  </si>
  <si>
    <t>203553735</t>
  </si>
  <si>
    <t>5*0,3*0,15</t>
  </si>
  <si>
    <t>974031142</t>
  </si>
  <si>
    <t>Vysekání rýh ve zdivu cihelném hl do 70 mm š do 70 mm</t>
  </si>
  <si>
    <t>-1852653014</t>
  </si>
  <si>
    <t>-1687355786</t>
  </si>
  <si>
    <t>-598788640</t>
  </si>
  <si>
    <t>1350050313</t>
  </si>
  <si>
    <t>0,624*15 'Přepočtené koeficientem množství</t>
  </si>
  <si>
    <t>667376261</t>
  </si>
  <si>
    <t>721</t>
  </si>
  <si>
    <t>Zdravotechnika - vnitřní kanalizace</t>
  </si>
  <si>
    <t>721171905</t>
  </si>
  <si>
    <t>Potrubí z PP vsazení odbočky do hrdla DN 110</t>
  </si>
  <si>
    <t>1387465430</t>
  </si>
  <si>
    <t>721171914</t>
  </si>
  <si>
    <t>Potrubí z PP propojení potrubí DN 75</t>
  </si>
  <si>
    <t>-525469303</t>
  </si>
  <si>
    <t>721174004.PPL</t>
  </si>
  <si>
    <t>Potrubí kanalizační svodné PIPELIFE HT-Systém DN 75</t>
  </si>
  <si>
    <t>970502735</t>
  </si>
  <si>
    <t>721174042.PPL</t>
  </si>
  <si>
    <t>Potrubí kanalizační připojovací PIPELIFE HT-Systém DN 40</t>
  </si>
  <si>
    <t>-1082259311</t>
  </si>
  <si>
    <t>721194104</t>
  </si>
  <si>
    <t>Vyvedení a upevnění odpadních výpustek DN 40</t>
  </si>
  <si>
    <t>1568506701</t>
  </si>
  <si>
    <t>721210812</t>
  </si>
  <si>
    <t>Demontáž vpustí podlahových z kyselinovzdorné kameniny DN 70</t>
  </si>
  <si>
    <t>-1272355734</t>
  </si>
  <si>
    <t>721211401</t>
  </si>
  <si>
    <t>Vpusť podlahová s vodorovným odtokem DN 40/50 mřížka nerez 115x115</t>
  </si>
  <si>
    <t>1756284351</t>
  </si>
  <si>
    <t>721211912</t>
  </si>
  <si>
    <t>Montáž vpustí podlahových DN 50/75 ostatní typ</t>
  </si>
  <si>
    <t>-1284752009</t>
  </si>
  <si>
    <t>Poznámka k položce:_x000d_
zpětná montáž posunuté vpusti</t>
  </si>
  <si>
    <t>721226521</t>
  </si>
  <si>
    <t>Zápachová uzávěrka nástěnná pro pračku a myčku DN 40</t>
  </si>
  <si>
    <t>-642434869</t>
  </si>
  <si>
    <t>998721101</t>
  </si>
  <si>
    <t>Přesun hmot tonážní pro vnitřní kanalizace v objektech v do 6 m</t>
  </si>
  <si>
    <t>198927877</t>
  </si>
  <si>
    <t>722</t>
  </si>
  <si>
    <t>Zdravotechnika - vnitřní vodovod</t>
  </si>
  <si>
    <t>722130802</t>
  </si>
  <si>
    <t>Demontáž potrubí ocelové pozinkované závitové DN přes 25 do 40</t>
  </si>
  <si>
    <t>2119061472</t>
  </si>
  <si>
    <t>Poznámka k položce:_x000d_
výtlak čerpadla na kalovou vodu z myčky aut</t>
  </si>
  <si>
    <t>722170801</t>
  </si>
  <si>
    <t>Demontáž rozvodů vody z plastů D do 25</t>
  </si>
  <si>
    <t>1656131986</t>
  </si>
  <si>
    <t>722170804</t>
  </si>
  <si>
    <t>Demontáž rozvodů vody z plastů D přes 25 do 50</t>
  </si>
  <si>
    <t>-299053037</t>
  </si>
  <si>
    <t>722170807</t>
  </si>
  <si>
    <t>Demontáž rozvodů vody z plastů D přes 50 do 110</t>
  </si>
  <si>
    <t>-329417860</t>
  </si>
  <si>
    <t>722175002</t>
  </si>
  <si>
    <t>Potrubí vodovodní plastové PP-RCT svar polyfúze D 20x2,8 mm</t>
  </si>
  <si>
    <t>-1636210643</t>
  </si>
  <si>
    <t>722175004</t>
  </si>
  <si>
    <t>Potrubí vodovodní plastové PP-RCT svar polyfúze D 32x4,4 mm</t>
  </si>
  <si>
    <t>-1738461803</t>
  </si>
  <si>
    <t>722175007</t>
  </si>
  <si>
    <t>Potrubí vodovodní plastové PP-RCT svar polyfúze D 63x8,6 mm</t>
  </si>
  <si>
    <t>1507704018</t>
  </si>
  <si>
    <t>722181231</t>
  </si>
  <si>
    <t>Ochrana vodovodního potrubí přilepenými termoizolačními trubicemi z PE tl přes 9 do 13 mm DN do 22 mm</t>
  </si>
  <si>
    <t>-399565201</t>
  </si>
  <si>
    <t>722181252</t>
  </si>
  <si>
    <t>Ochrana vodovodního potrubí přilepenými termoizolačními trubicemi z PE tl přes 20 do 25 mm DN přes 22 do 45 mm</t>
  </si>
  <si>
    <t>-1474487750</t>
  </si>
  <si>
    <t>722181253</t>
  </si>
  <si>
    <t>Ochrana vodovodního potrubí přilepenými termoizolačními trubicemi z PE tl přes 20 do 25 mm DN přes 45 do 63 mm</t>
  </si>
  <si>
    <t>-44019754</t>
  </si>
  <si>
    <t>722181851</t>
  </si>
  <si>
    <t>Demontáž termoizolačních trubic z trub D do 45</t>
  </si>
  <si>
    <t>1276032387</t>
  </si>
  <si>
    <t>722182013</t>
  </si>
  <si>
    <t>Podpůrný žlab pro potrubí D 32</t>
  </si>
  <si>
    <t>1220449147</t>
  </si>
  <si>
    <t>722182016</t>
  </si>
  <si>
    <t>Podpůrný žlab pro potrubí D 63</t>
  </si>
  <si>
    <t>-1955283775</t>
  </si>
  <si>
    <t>722190401</t>
  </si>
  <si>
    <t>Vyvedení a upevnění výpustku DN do 25</t>
  </si>
  <si>
    <t>-1825993042</t>
  </si>
  <si>
    <t>722220111</t>
  </si>
  <si>
    <t>Nástěnka pro výtokový ventil G 1/2" s jedním závitem</t>
  </si>
  <si>
    <t>-1984005081</t>
  </si>
  <si>
    <t>722220861</t>
  </si>
  <si>
    <t>Demontáž armatur závitových se dvěma závity G do 3/4</t>
  </si>
  <si>
    <t>-1716523964</t>
  </si>
  <si>
    <t>722220862</t>
  </si>
  <si>
    <t>Demontáž armatur závitových se dvěma závity G přes 3/4 do 5/4</t>
  </si>
  <si>
    <t>-1399726252</t>
  </si>
  <si>
    <t>722220863</t>
  </si>
  <si>
    <t>Demontáž armatur závitových se dvěma závity G 6/4</t>
  </si>
  <si>
    <t>-1177653588</t>
  </si>
  <si>
    <t>722224152</t>
  </si>
  <si>
    <t>Kulový kohout zahradní s vnějším závitem a páčkou PN 15, T 120°C G 1/2" - 3/4"</t>
  </si>
  <si>
    <t>1777781516</t>
  </si>
  <si>
    <t>722231072</t>
  </si>
  <si>
    <t>Ventil zpětný mosazný G 1/2" PN 10 do 110°C se dvěma závity</t>
  </si>
  <si>
    <t>-1512262498</t>
  </si>
  <si>
    <t>722231074</t>
  </si>
  <si>
    <t>Ventil zpětný mosazný G 1" PN 10 do 110°C se dvěma závity</t>
  </si>
  <si>
    <t>-1529716156</t>
  </si>
  <si>
    <t>722231076</t>
  </si>
  <si>
    <t>Ventil zpětný mosazný G 6/4" PN 10 do 110°C se dvěma závity</t>
  </si>
  <si>
    <t>1199912105</t>
  </si>
  <si>
    <t>722231222</t>
  </si>
  <si>
    <t>Ventil pojistný mosazný G 3/4" PN 6 do 100°C k bojleru s vnitřním x vnějším závitem</t>
  </si>
  <si>
    <t>-247653050</t>
  </si>
  <si>
    <t>722232045</t>
  </si>
  <si>
    <t>Kohout kulový přímý G 1" PN 42 do 185°C vnitřní závit</t>
  </si>
  <si>
    <t>101471380</t>
  </si>
  <si>
    <t>722232047</t>
  </si>
  <si>
    <t>Kohout kulový přímý G 6/4" PN 42 do 185°C vnitřní závit</t>
  </si>
  <si>
    <t>-631971379</t>
  </si>
  <si>
    <t>722232501VL1</t>
  </si>
  <si>
    <t>Potrubní oddělovač G 1/2" PN 10 do 65°C vnější závit FLAMCO NFE 1.1</t>
  </si>
  <si>
    <t>-1488968807</t>
  </si>
  <si>
    <t>Poznámka k položce:_x000d_
pro dopouštění vody do topného systému</t>
  </si>
  <si>
    <t>998722101</t>
  </si>
  <si>
    <t>Přesun hmot tonážní pro vnitřní vodovod v objektech v do 6 m</t>
  </si>
  <si>
    <t>-2091213016</t>
  </si>
  <si>
    <t>724</t>
  </si>
  <si>
    <t>Zdravotechnika - strojní vybavení</t>
  </si>
  <si>
    <t>724121812</t>
  </si>
  <si>
    <t>Demontáž čerpadel stojanových vodovodních hl do 15 m</t>
  </si>
  <si>
    <t>2063339320</t>
  </si>
  <si>
    <t>Poznámka k položce:_x000d_
stávající kalové čerpadlo pro dopravu odpadní vody z jímky od mytí aut_x000d_
(na jedné desce s elektromotorem)</t>
  </si>
  <si>
    <t>724149102</t>
  </si>
  <si>
    <t>Montáž čerpadla vodovodního ponorného výkonu přes 56 do 108 l/min bez potrubí a příslušenství</t>
  </si>
  <si>
    <t>-15940997</t>
  </si>
  <si>
    <t>čerpadlo ponorné kalové WILO TMW 32/11HD,délka přívodního kabelu 10m, plovákový spínač, G 1 1/4"</t>
  </si>
  <si>
    <t>-2087862379</t>
  </si>
  <si>
    <t>RMAT0002</t>
  </si>
  <si>
    <t>ocel.pozink. konstrukce pro zavěšení ponorného čerpadla vč.montáže</t>
  </si>
  <si>
    <t>-769285843</t>
  </si>
  <si>
    <t>998724101</t>
  </si>
  <si>
    <t>Přesun hmot tonážní pro strojní vybavení v objektech v do 6 m</t>
  </si>
  <si>
    <t>-1335279236</t>
  </si>
  <si>
    <t>SO 04 - Ústřední vytápění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</si>
  <si>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</si>
  <si>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</si>
  <si>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</si>
  <si>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</si>
  <si>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</si>
  <si>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</si>
  <si>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</si>
  <si>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>974031133</t>
  </si>
  <si>
    <t>Vysekání rýh ve zdivu cihelném hl do 50 mm š do 100 mm</t>
  </si>
  <si>
    <t>-2126454023</t>
  </si>
  <si>
    <t>12+4+4"zasekání potrubí M127, M128</t>
  </si>
  <si>
    <t>1327273165</t>
  </si>
  <si>
    <t>-370170927</t>
  </si>
  <si>
    <t>997013511</t>
  </si>
  <si>
    <t>Odvoz suti a vybouraných hmot z meziskládky na skládku do 1 km s naložením a se složením</t>
  </si>
  <si>
    <t>287064604</t>
  </si>
  <si>
    <t>6,545*10 'Přepočtené koeficientem množství</t>
  </si>
  <si>
    <t>997013603</t>
  </si>
  <si>
    <t>Poplatek za uložení na skládce (skládkovné) stavebního odpadu cihelného kód odpadu 17 01 02</t>
  </si>
  <si>
    <t>-208941655</t>
  </si>
  <si>
    <t>-168915515</t>
  </si>
  <si>
    <t>997013814</t>
  </si>
  <si>
    <t>Poplatek za uložení na skládce (skládkovné) stavebního odpadu izolací kód odpadu 17 06 04</t>
  </si>
  <si>
    <t>-199683594</t>
  </si>
  <si>
    <t>713</t>
  </si>
  <si>
    <t>Izolace tepelné</t>
  </si>
  <si>
    <t>713410831</t>
  </si>
  <si>
    <t>Odstranění izolace tepelné potrubí pásy nebo rohožemi s AL fólií staženými drátem tl do 50 mm</t>
  </si>
  <si>
    <t>49419688</t>
  </si>
  <si>
    <t>713410833</t>
  </si>
  <si>
    <t>Odstranění izolace tepelné potrubí pásy nebo rohožemi s AL fólií staženými drátem tl přes 50 mm</t>
  </si>
  <si>
    <t>-1112752831</t>
  </si>
  <si>
    <t>713463211</t>
  </si>
  <si>
    <t>Montáž izolace tepelné potrubí potrubními pouzdry s Al fólií staženými Al páskou 1x D do 50 mm</t>
  </si>
  <si>
    <t>443772160</t>
  </si>
  <si>
    <t>Poznámka k položce:_x000d_
izolace potrubí vedeného pod stropem a v půdním prostoru</t>
  </si>
  <si>
    <t>RMAT0004</t>
  </si>
  <si>
    <t>Potrubní pouzdra ROCKWOOL 800, vnitřní D 28mm, délka 1000mm, tloušťka izilace 30mm</t>
  </si>
  <si>
    <t>-2142678367</t>
  </si>
  <si>
    <t>220*1,02 'Přepočtené koeficientem množství</t>
  </si>
  <si>
    <t>RMAT0003</t>
  </si>
  <si>
    <t>Potrubní pouzdra ROCKWOOL 800, vnitřní D 35mm, délka 1000mm, tloušťka izilace 30mm</t>
  </si>
  <si>
    <t>1098982755</t>
  </si>
  <si>
    <t>84*1,02 'Přepočtené koeficientem množství</t>
  </si>
  <si>
    <t>713463212</t>
  </si>
  <si>
    <t>Montáž izolace tepelné potrubí potrubními pouzdry s Al fólií staženými Al páskou 1x D přes 50 do 100 mm</t>
  </si>
  <si>
    <t>1710376567</t>
  </si>
  <si>
    <t>Potrubní pouzdra ROCKWOOL 800, vnitřní D 42mm, délka 1000mm, tloušťka izilace 40mm</t>
  </si>
  <si>
    <t>-385751940</t>
  </si>
  <si>
    <t>76*1,02 'Přepočtené koeficientem množství</t>
  </si>
  <si>
    <t>RKW.74251</t>
  </si>
  <si>
    <t>Potrubní pouzdra ROCKWOOL 800 vnitřní D 54mm, délka 1000mm, tloušťka izolace 40mm</t>
  </si>
  <si>
    <t>-1523371810</t>
  </si>
  <si>
    <t>160*1,02 'Přepočtené koeficientem množství</t>
  </si>
  <si>
    <t>731</t>
  </si>
  <si>
    <t>Ústřední vytápění - kotelny</t>
  </si>
  <si>
    <t>731200829vl1</t>
  </si>
  <si>
    <t>Demontáž kotle ocelového na plynná nebo kapalná paliva výkon 170 kW</t>
  </si>
  <si>
    <t>-1951031902</t>
  </si>
  <si>
    <t>731391812</t>
  </si>
  <si>
    <t>Vypuštění vody z kotle samospádem pl kotle přes 5 do 10 m2</t>
  </si>
  <si>
    <t>-859675614</t>
  </si>
  <si>
    <t>731244494vl1</t>
  </si>
  <si>
    <t>Montáž kotle ocelového závěsného na plyn kondenzačního o výkonu 150 kW</t>
  </si>
  <si>
    <t>648545974</t>
  </si>
  <si>
    <t>7012016vl1</t>
  </si>
  <si>
    <t>Hoval UltraGas2 150, 5 barů, vč regulace- stacionární plynový kondenzační kotel, výkon 35-151kW(50°C/30°C), 33-139kW(80°C/60°C), regulátor TopTronic E</t>
  </si>
  <si>
    <t>676527443</t>
  </si>
  <si>
    <t xml:space="preserve">Poznámka k položce:_x000d_
Výměník s nerezové oceli_x000d_
kotel osazen dvěmi vtoky vratné vody pro max.kondenzaci (vysoká teplota, nízká teplota)_x000d_
dálkové připojení (internet) na servisní pult výrobce (možnost dálkového přístupu servisních techniků fi. HOVAL) _x000d_
</t>
  </si>
  <si>
    <t>2007997vl1</t>
  </si>
  <si>
    <t xml:space="preserve">plynový filtr HOVAL Mod. 70604/6b R  5/4"</t>
  </si>
  <si>
    <t>-920081008</t>
  </si>
  <si>
    <t>4034557vl1</t>
  </si>
  <si>
    <t>kompenzátor připojení plynu k UG (125-150)</t>
  </si>
  <si>
    <t>-1387089279</t>
  </si>
  <si>
    <t>6001917vl1</t>
  </si>
  <si>
    <t>Hoval neutralizační box HNB 0400 (125-400)</t>
  </si>
  <si>
    <t>1457252358</t>
  </si>
  <si>
    <t>Poznámka k položce:_x000d_
včetně- neutralizační granulát 3kg, propojovací hadice 2m</t>
  </si>
  <si>
    <t>6018709vl1</t>
  </si>
  <si>
    <t>pojistná sestava DN25-1 izolovaná - HOVAL</t>
  </si>
  <si>
    <t>-1818979862</t>
  </si>
  <si>
    <t>6018709vl2</t>
  </si>
  <si>
    <t>sada jištění (pro splnění bezpečnostních požadavků EN 12828) - HOVAL</t>
  </si>
  <si>
    <t>-1462037013</t>
  </si>
  <si>
    <t>6018709vl3</t>
  </si>
  <si>
    <t>Hydraulická uzavírací klapka HOVAL DN65 se servopohonem</t>
  </si>
  <si>
    <t>-2103096148</t>
  </si>
  <si>
    <t>6018709vl4</t>
  </si>
  <si>
    <t>Hydraulická uzavírací klapka HOVAL DN65 bez servopohonu, bez ruční páky</t>
  </si>
  <si>
    <t>-2098906728</t>
  </si>
  <si>
    <t>6018709vl5</t>
  </si>
  <si>
    <t>Mezipřírubová armatura HOVAL DN65-výstup</t>
  </si>
  <si>
    <t>-1925463746</t>
  </si>
  <si>
    <t>6018709vl6</t>
  </si>
  <si>
    <t>Mezipřírubová armatura HOVAL DN65-vstup</t>
  </si>
  <si>
    <t>78365978</t>
  </si>
  <si>
    <t>6037078vl1</t>
  </si>
  <si>
    <t>2-TTE sada GLT Modul 0-10V HOVAL</t>
  </si>
  <si>
    <t>-1477934636</t>
  </si>
  <si>
    <t>6037079VL1</t>
  </si>
  <si>
    <t>2-TTE Geteway WLAN HOVAL</t>
  </si>
  <si>
    <t>-975649739</t>
  </si>
  <si>
    <t>731810301V0</t>
  </si>
  <si>
    <t>Montáž a doprava komín + kouřovod</t>
  </si>
  <si>
    <t>-1658166472</t>
  </si>
  <si>
    <t>Poznámka k položce:_x000d_
včetně částečného rozebrání stávajícího nerez komína, opětovné opláštění kolene, kotvení</t>
  </si>
  <si>
    <t>731810301V1</t>
  </si>
  <si>
    <t>Kouřovod - Almeva STARR Kotlová redukce centrická; černá; DN153*/160</t>
  </si>
  <si>
    <t>350774277</t>
  </si>
  <si>
    <t>731810301V2</t>
  </si>
  <si>
    <t>Kouřovod - Almeva STARR Trubka s hrdlem; 1m; černá; DN160</t>
  </si>
  <si>
    <t>314244763</t>
  </si>
  <si>
    <t>731810301V3</t>
  </si>
  <si>
    <t>Kouřovod - Almeva STARR Revizní T-kus se změnou směru; černá; DN160</t>
  </si>
  <si>
    <t>1589123282</t>
  </si>
  <si>
    <t>731810301V4</t>
  </si>
  <si>
    <t>Kouřovod - Almeva STARR Trubka s hrdlem; 2m; černá; DN160</t>
  </si>
  <si>
    <t>-1465510041</t>
  </si>
  <si>
    <t>731810301V5</t>
  </si>
  <si>
    <t>Kouřovod - Almeva STARR Revizní T-kus; černá; DN160</t>
  </si>
  <si>
    <t>817380421</t>
  </si>
  <si>
    <t>731810301V6</t>
  </si>
  <si>
    <t>Komín - Almeva STARR Koleno 87° pro vložkování s podpěrou; černá; DN160</t>
  </si>
  <si>
    <t>336147881</t>
  </si>
  <si>
    <t>731810301V7</t>
  </si>
  <si>
    <t>Komín - Almeva STARR Trubka s hrdlem; 2m; černá; DN110</t>
  </si>
  <si>
    <t>915386608</t>
  </si>
  <si>
    <t>731810301V8</t>
  </si>
  <si>
    <t>Komín - Almeva STARR Trubka s hrdlem; 2m; černá; DN160</t>
  </si>
  <si>
    <t>-582185961</t>
  </si>
  <si>
    <t>731810301V9</t>
  </si>
  <si>
    <t>Komín - Almeva STARR Trubka s hrdlem; 1m; černá; DN160</t>
  </si>
  <si>
    <t>-1132749786</t>
  </si>
  <si>
    <t>731810301V10</t>
  </si>
  <si>
    <t>Komín - Almeva STARR Protidešťová manžeta pro ukončovací trubku; DN160/250</t>
  </si>
  <si>
    <t>-70098101</t>
  </si>
  <si>
    <t>731810301V11</t>
  </si>
  <si>
    <t>Komín - Almeva - ZUB Silikonové mazivo 50g</t>
  </si>
  <si>
    <t>-1991648472</t>
  </si>
  <si>
    <t>732</t>
  </si>
  <si>
    <t>Ústřední vytápění - strojovny</t>
  </si>
  <si>
    <t>732110812</t>
  </si>
  <si>
    <t>Demontáž rozdělovače nebo sběrače DN přes 100 do 200</t>
  </si>
  <si>
    <t>1193380921</t>
  </si>
  <si>
    <t>732212815</t>
  </si>
  <si>
    <t>Demontáž ohříváku zásobníkového stojatého obsah do 1600 l</t>
  </si>
  <si>
    <t>764050676</t>
  </si>
  <si>
    <t>Poznámka k položce:_x000d_
stávající ohřívač vody HOVAL - opět bude použit</t>
  </si>
  <si>
    <t>732214815</t>
  </si>
  <si>
    <t>Vypuštění vody z ohříváku obsah přes 630 do 1600 l</t>
  </si>
  <si>
    <t>-441383336</t>
  </si>
  <si>
    <t>732112128VL1</t>
  </si>
  <si>
    <t>Rozdělovač/sběrač topných větví sdružený dle P.D., včetně konzol a izolace</t>
  </si>
  <si>
    <t>648884406</t>
  </si>
  <si>
    <t>732112128VL2</t>
  </si>
  <si>
    <t>Trubkový sběrač dle P.D., včetně konzol a izolace</t>
  </si>
  <si>
    <t>-1441089264</t>
  </si>
  <si>
    <t>Poznámka k položce:_x000d_
sběrač teplé zpátečky</t>
  </si>
  <si>
    <t>732219315vl1</t>
  </si>
  <si>
    <t>Montáž ohříváku vody stojatého - zpětná montáž</t>
  </si>
  <si>
    <t>788062662</t>
  </si>
  <si>
    <t>Poznámka k položce:_x000d_
zpětná montáž původního zásobníku HOVAL objem 800L</t>
  </si>
  <si>
    <t>732320814</t>
  </si>
  <si>
    <t>Demontáž nádrže beztlaké nebo tlakové odpojení od rozvodů potrubí obsah přes 200 do 500 l</t>
  </si>
  <si>
    <t>1392840404</t>
  </si>
  <si>
    <t>Poznámka k položce:_x000d_
stávající tlaková nádoba 320 L</t>
  </si>
  <si>
    <t>732324813</t>
  </si>
  <si>
    <t>Demontáž nádrže beztlaké nebo tlakové vypuštění vody z nádrže obsah přes 100 do 200 l</t>
  </si>
  <si>
    <t>-1132577729</t>
  </si>
  <si>
    <t>732331624</t>
  </si>
  <si>
    <t>Nádoba tlaková expanzní pro topnou a chladicí soustavu s membránou závitové připojení PN 0,6 o objemu 300 l</t>
  </si>
  <si>
    <t>930726634</t>
  </si>
  <si>
    <t>732331779</t>
  </si>
  <si>
    <t>Příslušenství k expanzním nádobám bezpečnostní uzávěr G 5/4 k měření tlaku</t>
  </si>
  <si>
    <t>-1501036543</t>
  </si>
  <si>
    <t>732420811</t>
  </si>
  <si>
    <t>Demontáž čerpadla oběhového spirálního DN 25</t>
  </si>
  <si>
    <t>-2035905047</t>
  </si>
  <si>
    <t>Poznámka k položce:_x000d_
čerpadlo pro ohřev teplé vody - opět použito_x000d_
cirkulační čerpadlo teplé vody - opět použito</t>
  </si>
  <si>
    <t>732420812</t>
  </si>
  <si>
    <t>Demontáž čerpadla oběhového spirálního DN 40</t>
  </si>
  <si>
    <t>1227541273</t>
  </si>
  <si>
    <t>Poznámka k položce:_x000d_
oběhové čerpadlo pro teplovzdušné jednotky haly - opět použito</t>
  </si>
  <si>
    <t>732420813</t>
  </si>
  <si>
    <t>Demontáž čerpadla oběhového spirálního DN 50</t>
  </si>
  <si>
    <t>1119032293</t>
  </si>
  <si>
    <t>Poznámka k položce:_x000d_
stará původní oběhová čerpalda</t>
  </si>
  <si>
    <t>732429212</t>
  </si>
  <si>
    <t>Montáž čerpadla oběhového mokroběžného závitového DN 25</t>
  </si>
  <si>
    <t>2050867094</t>
  </si>
  <si>
    <t>Poznámka k položce:_x000d_
zpětná montáž původního čerpadla - 1ks</t>
  </si>
  <si>
    <t>WLO.4248084R001</t>
  </si>
  <si>
    <t>YONOS PICO1.0 25/1-8</t>
  </si>
  <si>
    <t>562321843</t>
  </si>
  <si>
    <t>732429223</t>
  </si>
  <si>
    <t>Montáž čerpadla oběhového mokroběžného přírubového DN 40 jednodílné</t>
  </si>
  <si>
    <t>1801272789</t>
  </si>
  <si>
    <t>Poznámka k položce:_x000d_
1ks zpětná montáž stávajícího čerpalda_x000d_
1ks nové čerpadlo</t>
  </si>
  <si>
    <t>WLO.2120646</t>
  </si>
  <si>
    <t>Yonos MAXO 40/0,5-8 PN6/10</t>
  </si>
  <si>
    <t>-492266436</t>
  </si>
  <si>
    <t>732429225</t>
  </si>
  <si>
    <t>Montáž čerpadla oběhového mokroběžného přírubového DN 50 jednodílné</t>
  </si>
  <si>
    <t>-1956693692</t>
  </si>
  <si>
    <t>WLO.2120650</t>
  </si>
  <si>
    <t>Yonos MAXO 50/0,5-9 PN6/10</t>
  </si>
  <si>
    <t>-36748824</t>
  </si>
  <si>
    <t>732199100</t>
  </si>
  <si>
    <t>Montáž orientačních štítků</t>
  </si>
  <si>
    <t>692933358</t>
  </si>
  <si>
    <t>štítek orientační pro popis otopných větví</t>
  </si>
  <si>
    <t>895527451</t>
  </si>
  <si>
    <t>998732101</t>
  </si>
  <si>
    <t>Přesun hmot tonážní pro strojovny v objektech v do 6 m</t>
  </si>
  <si>
    <t>1241654767</t>
  </si>
  <si>
    <t>998732181</t>
  </si>
  <si>
    <t>Příplatek k přesunu hmot tonážní 732 prováděný bez použití mechanizace</t>
  </si>
  <si>
    <t>-1966711079</t>
  </si>
  <si>
    <t>733</t>
  </si>
  <si>
    <t>Ústřední vytápění - rozvodné potrubí</t>
  </si>
  <si>
    <t>733110803</t>
  </si>
  <si>
    <t>Demontáž potrubí ocelového závitového DN do 15</t>
  </si>
  <si>
    <t>426270925</t>
  </si>
  <si>
    <t>733110806</t>
  </si>
  <si>
    <t>Demontáž potrubí ocelového závitového DN přes 15 do 32</t>
  </si>
  <si>
    <t>-1044174618</t>
  </si>
  <si>
    <t>733110808</t>
  </si>
  <si>
    <t>Demontáž potrubí ocelového závitového DN přes 32 do 50</t>
  </si>
  <si>
    <t>-132182191</t>
  </si>
  <si>
    <t>733110810</t>
  </si>
  <si>
    <t>Demontáž potrubí ocelového závitového DN přes 50 do 80</t>
  </si>
  <si>
    <t>1428623263</t>
  </si>
  <si>
    <t>733111116</t>
  </si>
  <si>
    <t>Potrubí ocelové závitové černé bezešvé běžné v kotelnách nebo strojovnách DN 32</t>
  </si>
  <si>
    <t>-1948003342</t>
  </si>
  <si>
    <t>733121222</t>
  </si>
  <si>
    <t>Potrubí ocelové hladké bezešvé v kotelnách nebo strojovnách spojované svařováním D 76x3,2</t>
  </si>
  <si>
    <t>185629345</t>
  </si>
  <si>
    <t>733122222.VGA</t>
  </si>
  <si>
    <t>Potrubí Viega Prestabo 1103 z uhlíkové oceli tenkostěnné vně pozink spojované lisováním D 15x1,2 mm</t>
  </si>
  <si>
    <t>-1017418560</t>
  </si>
  <si>
    <t>733122223.VGA</t>
  </si>
  <si>
    <t>Potrubí Viega Prestabo1103 z uhlíkové oceli tenkostěnné vně pozink spojované lisováním D 18x1,2 mm</t>
  </si>
  <si>
    <t>629498498</t>
  </si>
  <si>
    <t>733122224.VGA</t>
  </si>
  <si>
    <t>Potrubí Viega Prestabo1103 z uhlíkové oceli tenkostěnné vně pozink spojované lisováním D 22x1,5 mm</t>
  </si>
  <si>
    <t>-1275578262</t>
  </si>
  <si>
    <t>733122225.VGA</t>
  </si>
  <si>
    <t>Potrubí Viega Prestabo 1103 z uhlíkové oceli tenkostěnné vně pozink spojované lisováním D 28x1,5 mm</t>
  </si>
  <si>
    <t>102853303</t>
  </si>
  <si>
    <t>733122226.VGA</t>
  </si>
  <si>
    <t>Potrubí Viega Prestabo 1103 z uhlíkové oceli tenkostěnné vně pozink spojované lisováním D 35x1,5 mm</t>
  </si>
  <si>
    <t>-1110172402</t>
  </si>
  <si>
    <t>733122227.VGA</t>
  </si>
  <si>
    <t>Potrubí Viega Prestabo 1103 z uhlíkové oceli tenkostěnné vně pozink spojované lisováním D 42x1,5 mm</t>
  </si>
  <si>
    <t>1405429216</t>
  </si>
  <si>
    <t>733122228.VGA</t>
  </si>
  <si>
    <t>Potrubí Viega Prestabo 1103 z uhlíkové oceli tenkostěnné vně pozink spojované lisováním D 54x1,5 mm</t>
  </si>
  <si>
    <t>710032685</t>
  </si>
  <si>
    <t>733191816</t>
  </si>
  <si>
    <t>Odřezání držáku potrubí třmenového D do 44,5 bez demontáže podpěr, konzol nebo výložníků</t>
  </si>
  <si>
    <t>998304386</t>
  </si>
  <si>
    <t>733811251</t>
  </si>
  <si>
    <t>Ochrana potrubí ústředního vytápění termoizolačními trubicemi z PE tl přes 20 do 25 mm DN do 22 mm</t>
  </si>
  <si>
    <t>-103549583</t>
  </si>
  <si>
    <t>733811252</t>
  </si>
  <si>
    <t>Ochrana potrubí ústředního vytápění termoizolačními trubicemi z PE tl přes 20 do 25 mm DN přes 32 do 45 mm</t>
  </si>
  <si>
    <t>-1011432454</t>
  </si>
  <si>
    <t>Poznámka k položce:_x000d_
izolace potrubí vedeného pod stropem a v půdním prostoru + potrubí pro vzt svařovny</t>
  </si>
  <si>
    <t>998733101</t>
  </si>
  <si>
    <t>Přesun hmot tonážní pro rozvody potrubí v objektech v do 6 m</t>
  </si>
  <si>
    <t>-1508477903</t>
  </si>
  <si>
    <t>998733181</t>
  </si>
  <si>
    <t>Příplatek k přesunu hmot tonážní 733 prováděný bez použití mechanizace</t>
  </si>
  <si>
    <t>-1435022318</t>
  </si>
  <si>
    <t>734</t>
  </si>
  <si>
    <t>Ústřední vytápění - armatury</t>
  </si>
  <si>
    <t>734190818</t>
  </si>
  <si>
    <t>Rozpojení přírubového spoje DN přes 50 do 100</t>
  </si>
  <si>
    <t>-1792109078</t>
  </si>
  <si>
    <t>734193214</t>
  </si>
  <si>
    <t>Klapka mezipřírubová uzavírací DN 50 PN 16 do 120°C disk nerezová ocel</t>
  </si>
  <si>
    <t>1186231829</t>
  </si>
  <si>
    <t>734193215</t>
  </si>
  <si>
    <t>Klapka mezipřírubová uzavírací DN 65 PN 16 do 120°C disk nerezová ocel</t>
  </si>
  <si>
    <t>435183966</t>
  </si>
  <si>
    <t>734200821</t>
  </si>
  <si>
    <t>Demontáž armatury závitové se dvěma závity přes G 1/2 do G 1/2</t>
  </si>
  <si>
    <t>90943196</t>
  </si>
  <si>
    <t>734200824</t>
  </si>
  <si>
    <t>Demontáž armatury závitové se dvěma závitypřes G 6/4 do G 2</t>
  </si>
  <si>
    <t>-433455780</t>
  </si>
  <si>
    <t>734200834</t>
  </si>
  <si>
    <t>Demontáž armatury závitové se třemi závitypřes G 6/4 do G 2</t>
  </si>
  <si>
    <t>-330864099</t>
  </si>
  <si>
    <t>734211119</t>
  </si>
  <si>
    <t>Ventil závitový odvzdušňovací G 3/8 PN 14 do 120°C automatický</t>
  </si>
  <si>
    <t>-358179720</t>
  </si>
  <si>
    <t>Poznámka k položce:_x000d_
od firmy FLAMCO</t>
  </si>
  <si>
    <t>734242414</t>
  </si>
  <si>
    <t>Ventil závitový zpětný přímý G 1 PN 16 do 110°C</t>
  </si>
  <si>
    <t>2050234747</t>
  </si>
  <si>
    <t>734242416</t>
  </si>
  <si>
    <t>Ventil závitový zpětný přímý G 6/4 PN 16 do 110°C</t>
  </si>
  <si>
    <t>-1112876486</t>
  </si>
  <si>
    <t>734242417</t>
  </si>
  <si>
    <t>Ventil závitový zpětný přímý G 2 PN 16 do 110°C</t>
  </si>
  <si>
    <t>-510119054</t>
  </si>
  <si>
    <t>734291123</t>
  </si>
  <si>
    <t>Kohout plnící a vypouštěcí G 1/2 PN 10 do 90°C závitový</t>
  </si>
  <si>
    <t>-1420056496</t>
  </si>
  <si>
    <t>734291264</t>
  </si>
  <si>
    <t>Filtr závitový přímý G 1 PN 30 do 110°C s vnitřními závity</t>
  </si>
  <si>
    <t>201898174</t>
  </si>
  <si>
    <t>734291246</t>
  </si>
  <si>
    <t>Filtr závitový přímý G 1 1/2 PN 16 do 130°C s vnitřními závity</t>
  </si>
  <si>
    <t>-1742679178</t>
  </si>
  <si>
    <t>734291247</t>
  </si>
  <si>
    <t>Filtr závitový přímý G 2 PN 16 do 130°C s vnitřními závity</t>
  </si>
  <si>
    <t>318748799</t>
  </si>
  <si>
    <t>734292715</t>
  </si>
  <si>
    <t>Kohout kulový přímý G 1 PN 42 do 185°C vnitřní závit</t>
  </si>
  <si>
    <t>111839274</t>
  </si>
  <si>
    <t>734292717</t>
  </si>
  <si>
    <t>Kohout kulový přímý G 1 1/2 PN 42 do 185°C vnitřní závit</t>
  </si>
  <si>
    <t>747331474</t>
  </si>
  <si>
    <t>734295024</t>
  </si>
  <si>
    <t>Směšovací ventil otopných a chladicích systémů závitový třícestný G 6/4" se servomotorem</t>
  </si>
  <si>
    <t>1234213409</t>
  </si>
  <si>
    <t>101</t>
  </si>
  <si>
    <t>734410811</t>
  </si>
  <si>
    <t>Demontáž teploměru přímého nebo rohového s ochranným pouzdrem</t>
  </si>
  <si>
    <t>-1715654763</t>
  </si>
  <si>
    <t>102</t>
  </si>
  <si>
    <t>734209113</t>
  </si>
  <si>
    <t>Montáž armatury závitové s dvěma závity G 1/2</t>
  </si>
  <si>
    <t>-9574678</t>
  </si>
  <si>
    <t>103</t>
  </si>
  <si>
    <t>55121132vl1</t>
  </si>
  <si>
    <t>ventil radiátorový termostatický přímý LIPO 1/2"</t>
  </si>
  <si>
    <t>-811493534</t>
  </si>
  <si>
    <t>104</t>
  </si>
  <si>
    <t>55128336vl1</t>
  </si>
  <si>
    <t>uzavírací šroubení LIPO přímé 1/2"</t>
  </si>
  <si>
    <t>-81082594</t>
  </si>
  <si>
    <t>105</t>
  </si>
  <si>
    <t>55128336vl3</t>
  </si>
  <si>
    <t>automatické doplňování topné vody FLAMCO typ.FLEXCON PA AUTOFILL 23761, G1/2", PN10</t>
  </si>
  <si>
    <t>629370519</t>
  </si>
  <si>
    <t>Poznámka k položce:_x000d_
Flexcon PA AutoFill - automatická doplňovací jednotka pro udržování tlaku._x000d_
Rozhraní Bluetooth.</t>
  </si>
  <si>
    <t>106</t>
  </si>
  <si>
    <t>734222802r3</t>
  </si>
  <si>
    <t>IMI Heimeier nastavovací klíč pro termostatické hlavice B 2500-00.253</t>
  </si>
  <si>
    <t>-186987532</t>
  </si>
  <si>
    <t>107</t>
  </si>
  <si>
    <t>73422280vl2</t>
  </si>
  <si>
    <t>Termostatická hlavice IMI Heimeier HALO s připojením M30x1,5 - bílá</t>
  </si>
  <si>
    <t>-37183677</t>
  </si>
  <si>
    <t>108</t>
  </si>
  <si>
    <t>734411101</t>
  </si>
  <si>
    <t>Teploměr technický s pevným stonkem a jímkou zadní připojení průměr 63 mm délky 50 mm</t>
  </si>
  <si>
    <t>963022128</t>
  </si>
  <si>
    <t>109</t>
  </si>
  <si>
    <t>734421101</t>
  </si>
  <si>
    <t>Tlakoměr s pevným stonkem a zpětnou klapkou tlak 0-16 bar průměr 50 mm spodní připojení</t>
  </si>
  <si>
    <t>-1137740213</t>
  </si>
  <si>
    <t>110</t>
  </si>
  <si>
    <t>998734101</t>
  </si>
  <si>
    <t>Přesun hmot tonážní pro armatury v objektech v do 6 m</t>
  </si>
  <si>
    <t>-1878521432</t>
  </si>
  <si>
    <t>735</t>
  </si>
  <si>
    <t>Ústřední vytápění - otopná tělesa</t>
  </si>
  <si>
    <t>111</t>
  </si>
  <si>
    <t>735131125.LP1</t>
  </si>
  <si>
    <t>Montážní balíček pro Plano, Orion, Solar</t>
  </si>
  <si>
    <t>1009245514</t>
  </si>
  <si>
    <t>112</t>
  </si>
  <si>
    <t>735131312</t>
  </si>
  <si>
    <t>Montáž otopných těles článkových hliníkových rozteč připojení 350-600 mm o počtu článků 6 až 10</t>
  </si>
  <si>
    <t>-1447988127</t>
  </si>
  <si>
    <t>113</t>
  </si>
  <si>
    <t>735131125.LPC3a</t>
  </si>
  <si>
    <t>Otopné těleso článkové hliníkové Lipovica Orion 600 10 čl 1160W,800mm</t>
  </si>
  <si>
    <t>-1711459651</t>
  </si>
  <si>
    <t>114</t>
  </si>
  <si>
    <t>735131314</t>
  </si>
  <si>
    <t>Montáž otopných těles článkových hliníkových rozteč připojení 350-600 mm o počtu článků 16 až 18</t>
  </si>
  <si>
    <t>-916913861</t>
  </si>
  <si>
    <t>115</t>
  </si>
  <si>
    <t>735131125.LPC4</t>
  </si>
  <si>
    <t>Otopné těleso článkové hliníkové Lipovica Orion 600 16 čl 2320W,1295mm</t>
  </si>
  <si>
    <t>1660543928</t>
  </si>
  <si>
    <t>116</t>
  </si>
  <si>
    <t>735131125.LPC4a</t>
  </si>
  <si>
    <t>Otopné těleso článkové hliníkové Lipovica Orion 600 18 čl 2610W,1457mm</t>
  </si>
  <si>
    <t>-840916010</t>
  </si>
  <si>
    <t>117</t>
  </si>
  <si>
    <t>735131315</t>
  </si>
  <si>
    <t>Montáž otopných těles článkových hliníkových rozteč připojení 350-600 mm o počtu článků přes 18</t>
  </si>
  <si>
    <t>-1420500490</t>
  </si>
  <si>
    <t>118</t>
  </si>
  <si>
    <t>735131125.LPC5</t>
  </si>
  <si>
    <t>Otopné těleso článkové hliníkové Lipovica Orion 600 22 čl 3190W,1781mm</t>
  </si>
  <si>
    <t>-1882267572</t>
  </si>
  <si>
    <t>119</t>
  </si>
  <si>
    <t>735131125.LPC5vl</t>
  </si>
  <si>
    <t xml:space="preserve">Nástřik otopného tělesa šedé barvy </t>
  </si>
  <si>
    <t>407702879</t>
  </si>
  <si>
    <t>Poznámka k položce:_x000d_
Nástřik objednán u výrobce otopných těles LIPOVICA_x000d_
odstín dle stávajících otopných těles LIPOVICA v rekonstruované části objektu</t>
  </si>
  <si>
    <t>120</t>
  </si>
  <si>
    <t>735151822</t>
  </si>
  <si>
    <t>Demontáž otopného tělesa panelového dvouřadého dl přes 1500 do 2820 mm</t>
  </si>
  <si>
    <t>446924930</t>
  </si>
  <si>
    <t>121</t>
  </si>
  <si>
    <t>735291800</t>
  </si>
  <si>
    <t>Demontáž konzoly nebo držáku otopných těles, registrů nebo konvektorů do odpadu</t>
  </si>
  <si>
    <t>617994467</t>
  </si>
  <si>
    <t>122</t>
  </si>
  <si>
    <t>751621811</t>
  </si>
  <si>
    <t>Demontáž vytápěcí a větrací přívodní jednotky s ohřevem plynovým, elektrickým nebo vodním nástěnné s výměnou vzduchu do 7000 m3/h</t>
  </si>
  <si>
    <t>-1470196564</t>
  </si>
  <si>
    <t>Poznámka k položce:_x000d_
demontáž stávajících sahar M119, M124, M125, M126, _x000d_
demontáž včetně konzol a armatur</t>
  </si>
  <si>
    <t>123</t>
  </si>
  <si>
    <t>998735101</t>
  </si>
  <si>
    <t>Přesun hmot tonážní pro otopná tělesa v objektech v do 6 m</t>
  </si>
  <si>
    <t>723851872</t>
  </si>
  <si>
    <t>124</t>
  </si>
  <si>
    <t>998735181</t>
  </si>
  <si>
    <t>Příplatek k přesunu hmot tonážní 735 prováděný bez použití mechanizace</t>
  </si>
  <si>
    <t>-2033502794</t>
  </si>
  <si>
    <t>751</t>
  </si>
  <si>
    <t>Vzduchotechnika</t>
  </si>
  <si>
    <t>125</t>
  </si>
  <si>
    <t>751122113</t>
  </si>
  <si>
    <t>Montáž ventilátoru radiálního nízkotlakého potrubního základního do čtyřhranného potrubí přes 0,140 do 0,210 m2</t>
  </si>
  <si>
    <t>160281779</t>
  </si>
  <si>
    <t>Poznámka k položce:_x000d_
nově vsazen do stávajícího potrubí VZT svařovny M118_x000d_
odtahový ventilátor</t>
  </si>
  <si>
    <t>126</t>
  </si>
  <si>
    <t>RMAT0005</t>
  </si>
  <si>
    <t>ventilátor potrubní radiální nízkotlaký REMAK Vento 50-25, plně regulovatelný + ovladač regulátoru ORP</t>
  </si>
  <si>
    <t>-1711490615</t>
  </si>
  <si>
    <t>127</t>
  </si>
  <si>
    <t>751123823</t>
  </si>
  <si>
    <t>Demontáž ventilátoru radiálního nízkotlakého čtyřhranné potrubí průřezu přes 0,210 do 0,280 m2</t>
  </si>
  <si>
    <t>1301085863</t>
  </si>
  <si>
    <t>Poznámka k položce:_x000d_
demontáž stávajícího VZT potrubního ventilátoru svařovny umístěného na střeše objektu</t>
  </si>
  <si>
    <t>128</t>
  </si>
  <si>
    <t>751510862</t>
  </si>
  <si>
    <t>Demontáž vzduchotechnického potrubí plechového čtyřhranného s přírubou do suti průřezu přes 0,13 do 0,50 m2</t>
  </si>
  <si>
    <t>-950913461</t>
  </si>
  <si>
    <t>129</t>
  </si>
  <si>
    <t>751514552</t>
  </si>
  <si>
    <t>Montáž spojky do plechového potrubí vnitřní, vnější pružné čtyřhranné s přírubou přes 0,070 do 0,140 m2</t>
  </si>
  <si>
    <t>1992457876</t>
  </si>
  <si>
    <t>130</t>
  </si>
  <si>
    <t>RMAT0007</t>
  </si>
  <si>
    <t>manžeta pro napojení ventilátoru Vento 50-25</t>
  </si>
  <si>
    <t>-1515784486</t>
  </si>
  <si>
    <t>131</t>
  </si>
  <si>
    <t>751514713</t>
  </si>
  <si>
    <t>Montáž protidešťové stříšky nebo výfukové hlavice do plechového potrubí čtyřhranné s přírubou přes 0,070 do 0,140 m2</t>
  </si>
  <si>
    <t>289432342</t>
  </si>
  <si>
    <t>132</t>
  </si>
  <si>
    <t>RMAT0006</t>
  </si>
  <si>
    <t xml:space="preserve">hlavice výfuková dle stávajícího potrubí </t>
  </si>
  <si>
    <t>-779850108</t>
  </si>
  <si>
    <t>133</t>
  </si>
  <si>
    <t>51054850</t>
  </si>
  <si>
    <t>134</t>
  </si>
  <si>
    <t>783601733</t>
  </si>
  <si>
    <t>Odmaštění ředidlovým odmašťovačem potrubí přes DN 50 do DN 100 mm</t>
  </si>
  <si>
    <t>1449155118</t>
  </si>
  <si>
    <t>135</t>
  </si>
  <si>
    <t>783614551</t>
  </si>
  <si>
    <t>Základní jednonásobný syntetický nátěr potrubí DN do 50 mm</t>
  </si>
  <si>
    <t>290336676</t>
  </si>
  <si>
    <t>Poznámka k položce:_x000d_
nátěr ocelového potrubí v kotelně pod izolací</t>
  </si>
  <si>
    <t>136</t>
  </si>
  <si>
    <t>783614561</t>
  </si>
  <si>
    <t>Základní jednonásobný syntetický nátěr potrubí přes DN 50 do DN 100 mm</t>
  </si>
  <si>
    <t>-468773207</t>
  </si>
  <si>
    <t>SO 05 - Elektrické rozvody silnoproudé</t>
  </si>
  <si>
    <t>Jaroslav Novotný, Brodská 1837/6, Žďár nad Sáz.</t>
  </si>
  <si>
    <t>7411 - Přípravné práce, demontáže</t>
  </si>
  <si>
    <t>7412 - Ostatní</t>
  </si>
  <si>
    <t>7413 - Rozvaděče NN a příslušenství</t>
  </si>
  <si>
    <t>7414 - Kompletační materiál</t>
  </si>
  <si>
    <t>7417 - Elektroinstalační materiál</t>
  </si>
  <si>
    <t>7419 - Kabelové rozvody</t>
  </si>
  <si>
    <t>7421 - Svítidla</t>
  </si>
  <si>
    <t>HZS - Hodinové zúčtovací sazby</t>
  </si>
  <si>
    <t>7411</t>
  </si>
  <si>
    <t>Přípravné práce, demontáže</t>
  </si>
  <si>
    <t>7411.R02</t>
  </si>
  <si>
    <t>Vyhledání a zmapování stávajících rozvodů</t>
  </si>
  <si>
    <t>1383179766</t>
  </si>
  <si>
    <t>741112801</t>
  </si>
  <si>
    <t>Demotáž elektroinstalačních lišt a kanálů nástěnných uložených pevně vkládacích</t>
  </si>
  <si>
    <t>175577726</t>
  </si>
  <si>
    <t>741213815R01</t>
  </si>
  <si>
    <t>Demontáž kabelů z rozvodnic bez zachování funkčnosti (do suti) silových</t>
  </si>
  <si>
    <t>kpl</t>
  </si>
  <si>
    <t>-671560919</t>
  </si>
  <si>
    <t>741213815R02</t>
  </si>
  <si>
    <t xml:space="preserve">Demontáž stávajících rozvaděčů bez zachování funkčnosti (do suti) </t>
  </si>
  <si>
    <t>326649033</t>
  </si>
  <si>
    <t>741311835r01</t>
  </si>
  <si>
    <t xml:space="preserve">Demontáž spínačů bez zachování funkčnosti (do suti) nástěnných, zapuštěných, připojení šroubové </t>
  </si>
  <si>
    <t>379314528</t>
  </si>
  <si>
    <t>741315825r01</t>
  </si>
  <si>
    <t xml:space="preserve">Demontáž zásuvek bez zachování funkčnosti (do suti) nástěnných, polozapuštěných nebo zapuštěných,  připojení šroubové </t>
  </si>
  <si>
    <t>734356574</t>
  </si>
  <si>
    <t>741372803</t>
  </si>
  <si>
    <t>Demontáž svítidel bez zachování funkčnosti (do suti) průmyslových výbojkových přisazených 2 zdroje</t>
  </si>
  <si>
    <t>1753548592</t>
  </si>
  <si>
    <t>Poznámka k položce:_x000d_
demontáž svátidel v hlavní dílně</t>
  </si>
  <si>
    <t>741372803R01</t>
  </si>
  <si>
    <t xml:space="preserve">Demontáž svítidel bez zachování funkčnosti (do suti) průmyslových </t>
  </si>
  <si>
    <t>1352834849</t>
  </si>
  <si>
    <t>7412</t>
  </si>
  <si>
    <t>Ostatní</t>
  </si>
  <si>
    <t>21-M-06.R01</t>
  </si>
  <si>
    <t>Drobný elektroinstalační materiál</t>
  </si>
  <si>
    <t>1140120569</t>
  </si>
  <si>
    <t>7412.R2</t>
  </si>
  <si>
    <t>Spolupráce s revizním technikem</t>
  </si>
  <si>
    <t>-1552900685</t>
  </si>
  <si>
    <t>7412.R3</t>
  </si>
  <si>
    <t>Zaškolení obsluhy</t>
  </si>
  <si>
    <t>-927513533</t>
  </si>
  <si>
    <t>741810003</t>
  </si>
  <si>
    <t>Zkoušky a prohlídky elektrických rozvodů a zařízení celková prohlídka a vyhotovení revizní zprávy pro objem montážních prací přes 500 do 1000 tis. Kč</t>
  </si>
  <si>
    <t>458383753</t>
  </si>
  <si>
    <t>946112113</t>
  </si>
  <si>
    <t>Montáž pojízdných věží trubkových nebo dílcových s maximálním zatížením podlahy do 200 kg/m2 šířky přes 0,9 do 1,6 m, délky do 3,2 m, výšky přes 2,5 m do 3,5 m</t>
  </si>
  <si>
    <t>-1693375052</t>
  </si>
  <si>
    <t>946112213</t>
  </si>
  <si>
    <t>Montáž pojízdných věží trubkových nebo dílcových s maximálním zatížením podlahy do 200 kg/m2 Příplatek za první a každý další den použití pojízdného lešení k ce</t>
  </si>
  <si>
    <t>-2128378231</t>
  </si>
  <si>
    <t>1505517983</t>
  </si>
  <si>
    <t>7413</t>
  </si>
  <si>
    <t>Rozvaděče NN a příslušenství</t>
  </si>
  <si>
    <t>7413.R001</t>
  </si>
  <si>
    <t>R1 rozvaděč hlavní - rozvaděč dle výkresové dokumentace, kompletní včetně přístrojů</t>
  </si>
  <si>
    <t>-470264640</t>
  </si>
  <si>
    <t>7413.R002</t>
  </si>
  <si>
    <t>R2 rozvaděč hala - rozvaděč dle výkresové dokumentace, kompletní včetně přístrojů</t>
  </si>
  <si>
    <t>-1338178648</t>
  </si>
  <si>
    <t>7413.R003</t>
  </si>
  <si>
    <t>R3 rozvaděč svařovna 1 - rozvaděč dle výkresové dokumentace, kompletní včetně přístrojů</t>
  </si>
  <si>
    <t>-936814105</t>
  </si>
  <si>
    <t>7413.R004</t>
  </si>
  <si>
    <t>R4 rozvaděč svařovna 2 - rozvaděč dle výkresové dokumentace, kompletní včetně přístrojů</t>
  </si>
  <si>
    <t>385421956</t>
  </si>
  <si>
    <t>7413.R005</t>
  </si>
  <si>
    <t>R5 rozvaděč strojní dílna - rozvaděč dle výkresové dokumentace, kompletní včetně přístrojů</t>
  </si>
  <si>
    <t>1088026941</t>
  </si>
  <si>
    <t>7413.R006</t>
  </si>
  <si>
    <t>R6 rozvaděč ruční dílna - rozvaděč dle výkresové dokumentace, kompletní včetně přístrojů</t>
  </si>
  <si>
    <t>-1858002209</t>
  </si>
  <si>
    <t>7413.R007</t>
  </si>
  <si>
    <t>R7 rozvaděč autoopravna - rozvaděč dle výkresové dokumentace, kompletní včetně přístrojů</t>
  </si>
  <si>
    <t>325701278</t>
  </si>
  <si>
    <t>7413.R008</t>
  </si>
  <si>
    <t>R8 rozvaděč vyvažování - rozvaděč dle výkresové dokumentace, kompletní včetně přístrojů</t>
  </si>
  <si>
    <t>-300377490</t>
  </si>
  <si>
    <t>7413.R009</t>
  </si>
  <si>
    <t>R9 rozvaděč geometrie - rozvaděč dle výkresové dokumentace, kompletní včetně přístrojů</t>
  </si>
  <si>
    <t>-876489144</t>
  </si>
  <si>
    <t>7413.R0010</t>
  </si>
  <si>
    <t>R10 rozvaděč elektrodílna - rozvaděč dle výkresové dokumentace, kompletní včetně přístrojů</t>
  </si>
  <si>
    <t>613749455</t>
  </si>
  <si>
    <t>7413.R0011</t>
  </si>
  <si>
    <t>R11 rozvaděč kotelna - rozvaděč dle výkresové dokumentace, kompletní včetně přístrojů</t>
  </si>
  <si>
    <t>2050709166</t>
  </si>
  <si>
    <t>7413.R0012</t>
  </si>
  <si>
    <t>R16 rozvaděč půda - rozvaděč dle výkresové dokumentace, kompletní včetně přístrojů</t>
  </si>
  <si>
    <t>-1842858620</t>
  </si>
  <si>
    <t>7414</t>
  </si>
  <si>
    <t>Kompletační materiál</t>
  </si>
  <si>
    <t>741310101</t>
  </si>
  <si>
    <t>Montáž spínačů jedno nebo dvoupólových polozapuštěných nebo zapuštěných se zapojením vodičů bezšroubové připojení vypínačů, řazení 1-jednopólových</t>
  </si>
  <si>
    <t>-1997031651</t>
  </si>
  <si>
    <t>10.028.722R001</t>
  </si>
  <si>
    <t>spínač jednopólový řaz.1, IP44, pod omítku - kompletní</t>
  </si>
  <si>
    <t>-826206565</t>
  </si>
  <si>
    <t>Poznámka k položce:_x000d_
barva šedá/černá</t>
  </si>
  <si>
    <t>10.028.722R002</t>
  </si>
  <si>
    <t>spínač jednopólový řaz.1, IP44, na omítku - kompletní</t>
  </si>
  <si>
    <t>854125651</t>
  </si>
  <si>
    <t>741310121</t>
  </si>
  <si>
    <t>Montáž spínačů jedno nebo dvoupólových polozapuštěných nebo zapuštěných se zapojením vodičů bezšroubové připojení přepínačů, řazení 5-sériových</t>
  </si>
  <si>
    <t>-1081585127</t>
  </si>
  <si>
    <t>10.028.722R003</t>
  </si>
  <si>
    <t>spínač jednopólový řaz.5, IP44, na omítku - kompletní</t>
  </si>
  <si>
    <t>-1019906576</t>
  </si>
  <si>
    <t>741310042</t>
  </si>
  <si>
    <t>Montáž spínačů jedno nebo dvoupólových nástěnných se zapojením vodičů, pro prostředí venkovní nebo mokré přepínačů, řazení 6-střídavých</t>
  </si>
  <si>
    <t>1613593309</t>
  </si>
  <si>
    <t>10.028.722R004</t>
  </si>
  <si>
    <t>spínač jednopólový řaz.6, IP44, na omítku - kompletní</t>
  </si>
  <si>
    <t>-1030783938</t>
  </si>
  <si>
    <t>741310411ro01</t>
  </si>
  <si>
    <t xml:space="preserve">Montáž spínačů tří nebo čtyřpólových nástěnných a zapuštěných se zapojením vodičů,  do 25 A</t>
  </si>
  <si>
    <t>1488579648</t>
  </si>
  <si>
    <t>10.028.722R005</t>
  </si>
  <si>
    <t>spínač třípólový 25A, IP44, pod omítku - PRESSTO - kompletní</t>
  </si>
  <si>
    <t>1448632600</t>
  </si>
  <si>
    <t>10.028.722R006</t>
  </si>
  <si>
    <t xml:space="preserve">spínač třípólový 25A, IP44, na omítku  - kompletní</t>
  </si>
  <si>
    <t>524371265</t>
  </si>
  <si>
    <t>10.028.722R007</t>
  </si>
  <si>
    <t xml:space="preserve">tlačítko hříbkové rudé, aretační, IP44, na omítku  - kompletní</t>
  </si>
  <si>
    <t>1963028382</t>
  </si>
  <si>
    <t>Poznámka k položce:_x000d_
vřetně montáže</t>
  </si>
  <si>
    <t>10.028.722R008</t>
  </si>
  <si>
    <t xml:space="preserve">dvoutlačítkový ovladač s kontrolkou, IP44, na omítku  - kompletní</t>
  </si>
  <si>
    <t>435584985</t>
  </si>
  <si>
    <t>10.028.722R009</t>
  </si>
  <si>
    <t>detektor úniku plynu, IP44, 230V - kompletní</t>
  </si>
  <si>
    <t>644873781</t>
  </si>
  <si>
    <t>10.028.722R010</t>
  </si>
  <si>
    <t>regulátor teploty prostorový 20-60°C, IP44 - kompletní</t>
  </si>
  <si>
    <t>-1006281142</t>
  </si>
  <si>
    <t>10.028.722R011</t>
  </si>
  <si>
    <t>hladinový snímač - spíná při zaplavení, IP44 - kompletní</t>
  </si>
  <si>
    <t>-1316981632</t>
  </si>
  <si>
    <t>40464001R01</t>
  </si>
  <si>
    <t>siréna vnitřní plastová IP44 , na omítku - kopletní</t>
  </si>
  <si>
    <t>447025747</t>
  </si>
  <si>
    <t>741313001R01</t>
  </si>
  <si>
    <t>Montáž zásuvek domovních se zapojením vodičů bezšroubové připojení polozapuštěných nebo zapuštěných 10/16 A, provedení 2P + PE</t>
  </si>
  <si>
    <t>859987512</t>
  </si>
  <si>
    <t>34555101R001</t>
  </si>
  <si>
    <t>zásuvka 230V, 16A, 45x45mm, do PK kanálu - kompletní</t>
  </si>
  <si>
    <t>-1696165897</t>
  </si>
  <si>
    <t>34555101R002</t>
  </si>
  <si>
    <t>zásuvka 230V, 16A, IP44, pod omítku - kompletní</t>
  </si>
  <si>
    <t>-378099530</t>
  </si>
  <si>
    <t>34555101R003</t>
  </si>
  <si>
    <t>zásuvka 230V, 16A, IP44, na omítku - kompletní</t>
  </si>
  <si>
    <t>-1574001570</t>
  </si>
  <si>
    <t>34555101R0010</t>
  </si>
  <si>
    <t xml:space="preserve">zásuvka 230V, 16A, SCHUKO CEE7/7, IP44,  kompletní</t>
  </si>
  <si>
    <t>1797481894</t>
  </si>
  <si>
    <t>Poznámka k položce:_x000d_
pro kalové čerpadlo</t>
  </si>
  <si>
    <t>741313351</t>
  </si>
  <si>
    <t>Montáž zásuvek průmyslových se zapojením vodičů vestavných, provedení IP 44 3P+N+PE 16 A</t>
  </si>
  <si>
    <t>-941569752</t>
  </si>
  <si>
    <t>34555101R004</t>
  </si>
  <si>
    <t>zásuvka 400V, 16A, IP44, pod omítku - kompletní</t>
  </si>
  <si>
    <t>-1427974450</t>
  </si>
  <si>
    <t>34555101R005</t>
  </si>
  <si>
    <t>zásuvka 400V, 16A, IP44, na omítku - kompletní</t>
  </si>
  <si>
    <t>583768264</t>
  </si>
  <si>
    <t>741313252</t>
  </si>
  <si>
    <t>Montáž zásuvek průmyslových se zapojením vodičů nástěnných, provedení IP 44 3P+N+PE 32 A</t>
  </si>
  <si>
    <t>-658389428</t>
  </si>
  <si>
    <t>34555101R006</t>
  </si>
  <si>
    <t>zásuvka 400V, 32A, IP44, pod omítku - kompletní</t>
  </si>
  <si>
    <t>1904179041</t>
  </si>
  <si>
    <t>34555101R007</t>
  </si>
  <si>
    <t>zásuvka 400V, 32A, IP44, na omítku - kompletní</t>
  </si>
  <si>
    <t>1158709385</t>
  </si>
  <si>
    <t>741313252r01</t>
  </si>
  <si>
    <t>Montáž zásuvek průmyslových se zapojením vodičů nástěnných, provedení IP 44 3P+N+PE 63 A</t>
  </si>
  <si>
    <t>2139190921</t>
  </si>
  <si>
    <t>34555101R008</t>
  </si>
  <si>
    <t>zásuvka 400V, 63A, IP44, na omítku - kompletní</t>
  </si>
  <si>
    <t>1851318605</t>
  </si>
  <si>
    <t>7417</t>
  </si>
  <si>
    <t>Elektroinstalační materiál</t>
  </si>
  <si>
    <t>741110002</t>
  </si>
  <si>
    <t>Montáž trubek elektroinstalačních s nasunutím nebo našroubováním do krabic plastových tuhých, uložených pevně, vnější O přes 23 do 35 mm</t>
  </si>
  <si>
    <t>-11537931</t>
  </si>
  <si>
    <t>34571093</t>
  </si>
  <si>
    <t>trubka elektroinstalační tuhá z PVC D 22,1/25 mm, délka 3m</t>
  </si>
  <si>
    <t>-1451057279</t>
  </si>
  <si>
    <t>Poznámka k položce:_x000d_
šedá</t>
  </si>
  <si>
    <t>34571094</t>
  </si>
  <si>
    <t>trubka elektroinstalační tuhá z PVC D 28,6/32 mm, délka 3m</t>
  </si>
  <si>
    <t>-1285666539</t>
  </si>
  <si>
    <t>741110513R01</t>
  </si>
  <si>
    <t>Montáž lišt a kanálků, žlabů elektroinstalačních se spojkami, ohyby a rohy a s nasunutím do krabic vkládacích s víčkem</t>
  </si>
  <si>
    <t>-879684574</t>
  </si>
  <si>
    <t>34571011</t>
  </si>
  <si>
    <t>lišta elektroinstalační vkládací 24x22mm</t>
  </si>
  <si>
    <t>72486242</t>
  </si>
  <si>
    <t>34571012R01</t>
  </si>
  <si>
    <t>lišta elektroinstalační vkládací 40x20mm</t>
  </si>
  <si>
    <t>573376698</t>
  </si>
  <si>
    <t>34575604R001</t>
  </si>
  <si>
    <t>žlab kabelový drátěný žárově zinkovaný 50/50mm</t>
  </si>
  <si>
    <t>712167644</t>
  </si>
  <si>
    <t>34575604R002</t>
  </si>
  <si>
    <t>žlab kabelový drátěný žárově zinkovaný 100/50mm</t>
  </si>
  <si>
    <t>-1893977622</t>
  </si>
  <si>
    <t>34575604R003</t>
  </si>
  <si>
    <t>žlab kabelový drátěný žárově zinkovaný 100/100mm</t>
  </si>
  <si>
    <t>78553113</t>
  </si>
  <si>
    <t>34575604R004</t>
  </si>
  <si>
    <t>žlab kabelový drátěný žárově zinkovaný 200/50mm</t>
  </si>
  <si>
    <t>-200670697</t>
  </si>
  <si>
    <t>34575604R005</t>
  </si>
  <si>
    <t>žlab kabelový drátěný žárově zinkovaný 200/100mm</t>
  </si>
  <si>
    <t>100862095</t>
  </si>
  <si>
    <t>741112021</t>
  </si>
  <si>
    <t>Montáž krabic elektroinstalačních bez napojení na trubky a lišty, demontáže a montáže víčka a přístroje protahovacích nebo odbočných nástěnných plastových čtyřh</t>
  </si>
  <si>
    <t>1895836041</t>
  </si>
  <si>
    <t>34571524R001</t>
  </si>
  <si>
    <t>krabice 125x125mm se svorkovnicí a s víčkem - montáž na stěnu</t>
  </si>
  <si>
    <t>1449811707</t>
  </si>
  <si>
    <t>34571524R002</t>
  </si>
  <si>
    <t>krabice přístrojová kompletní</t>
  </si>
  <si>
    <t>-1578328924</t>
  </si>
  <si>
    <t>34571524R003</t>
  </si>
  <si>
    <t>krabice rozpojovací kompletní</t>
  </si>
  <si>
    <t>1483656974</t>
  </si>
  <si>
    <t>35442178R01</t>
  </si>
  <si>
    <t>Ekvipotenciální svorkovnice</t>
  </si>
  <si>
    <t>1293736051</t>
  </si>
  <si>
    <t>35442178</t>
  </si>
  <si>
    <t>ocelové nosné lano pro montáž svitidel kompletní</t>
  </si>
  <si>
    <t>1131914010</t>
  </si>
  <si>
    <t>7419</t>
  </si>
  <si>
    <t>Kabelové rozvody</t>
  </si>
  <si>
    <t>741122211</t>
  </si>
  <si>
    <t>Montáž kabelů měděných bez ukončení uložených volně nebo v liště plných kulatých (CYKY) počtu a průřezu žil 3x1,5 až 6 mm2</t>
  </si>
  <si>
    <t>-1555258830</t>
  </si>
  <si>
    <t>1120+1510+60</t>
  </si>
  <si>
    <t>741122231</t>
  </si>
  <si>
    <t>Montáž kabelů měděných bez ukončení uložených volně nebo v liště plných kulatých (CYKY) počtu a průřezu žil 5x1,5 až 2,5 mm2</t>
  </si>
  <si>
    <t>-49890137</t>
  </si>
  <si>
    <t>190+360</t>
  </si>
  <si>
    <t>741122232</t>
  </si>
  <si>
    <t>Montáž kabelů měděných bez ukončení uložených volně nebo v liště plných kulatých (CYKY) počtu a průřezu žil 5x4 až 6 mm2</t>
  </si>
  <si>
    <t>-605771593</t>
  </si>
  <si>
    <t>910</t>
  </si>
  <si>
    <t>741122233</t>
  </si>
  <si>
    <t>Montáž kabelů měděných bez ukončení uložených volně nebo v liště plných kulatých (CYKY) počtu a průřezu žil 5x10 mm2</t>
  </si>
  <si>
    <t>-732675683</t>
  </si>
  <si>
    <t>590</t>
  </si>
  <si>
    <t>34111030.A1</t>
  </si>
  <si>
    <t>kabel silový s Cu jádrem 1 kV 3x1,5mm2 (CYKY-O 3x1,5)</t>
  </si>
  <si>
    <t>476677560</t>
  </si>
  <si>
    <t>34111030</t>
  </si>
  <si>
    <t>kabel silový s Cu jádrem 1 kV 3x1,5mm2</t>
  </si>
  <si>
    <t>-77765915</t>
  </si>
  <si>
    <t>34111036</t>
  </si>
  <si>
    <t>kabel silový s Cu jádrem 1 kV 3x2,5mm2</t>
  </si>
  <si>
    <t>-188284457</t>
  </si>
  <si>
    <t>34111090</t>
  </si>
  <si>
    <t>kabel silový s Cu jádrem 1 kV 5x1,5mm2</t>
  </si>
  <si>
    <t>334987526</t>
  </si>
  <si>
    <t>34111094</t>
  </si>
  <si>
    <t>kabel silový s Cu jádrem 1 kV 5x2,5mm2</t>
  </si>
  <si>
    <t>795351559</t>
  </si>
  <si>
    <t>34111100</t>
  </si>
  <si>
    <t>kabel silový s Cu jádrem 1 kV 5x6mm2</t>
  </si>
  <si>
    <t>-1698973474</t>
  </si>
  <si>
    <t>34111100R1</t>
  </si>
  <si>
    <t>kabel silový s Cu jádrem 1 kV 5x10mm2</t>
  </si>
  <si>
    <t>-431538635</t>
  </si>
  <si>
    <t>741124701r1</t>
  </si>
  <si>
    <t>Montáž kabelů měděných ovládacích bez ukončení uložených volně stíněných ovládacích s plným jádrem (JYTY) počtu a průměru žil 2 až 19x1 mm2</t>
  </si>
  <si>
    <t>901793721</t>
  </si>
  <si>
    <t>34113151</t>
  </si>
  <si>
    <t>kabel ovládací průmyslový stíněný laminovanou Al fólií s příložným Cu drátem jádro Cu plné izolace PVC plášť PVC 250V (JYTY) 7x1,00mm2</t>
  </si>
  <si>
    <t>224873268</t>
  </si>
  <si>
    <t>34113278</t>
  </si>
  <si>
    <t>kabel Instalační flexibilní jádro Cu lanované izolace pryž plášť pryž chloroprenová 450/750V (H07RN-F) 5x2,5mm2</t>
  </si>
  <si>
    <t>-146287770</t>
  </si>
  <si>
    <t>34113280</t>
  </si>
  <si>
    <t>kabel Instalační flexibilní jádro Cu lanované izolace pryž plášť pryž chloroprenová 450/750V (H07RN-F) 5x6mm2</t>
  </si>
  <si>
    <t>217754776</t>
  </si>
  <si>
    <t>PKB.607602</t>
  </si>
  <si>
    <t>vodič propojovací jádro Cu plné izolace PVC 450/750V H07V-K-4 ZZ</t>
  </si>
  <si>
    <t>-838860412</t>
  </si>
  <si>
    <t>34140826</t>
  </si>
  <si>
    <t>vodič propojovací jádro Cu plné izolace PVC 450/750V H07V-K-6 ZZ</t>
  </si>
  <si>
    <t>-1893340778</t>
  </si>
  <si>
    <t>7421</t>
  </si>
  <si>
    <t>Svítidla</t>
  </si>
  <si>
    <t>741372062R01</t>
  </si>
  <si>
    <t>Montáž svítidel LED se zapojením vodičů průmyslových místností přisazených stropních panelových</t>
  </si>
  <si>
    <t>-359271358</t>
  </si>
  <si>
    <t>7421.R001</t>
  </si>
  <si>
    <t>Svítidlo A - viz tabulka svítidel</t>
  </si>
  <si>
    <t>-1190740090</t>
  </si>
  <si>
    <t>7421.R002</t>
  </si>
  <si>
    <t>Svítidlo B - viz tabulka svítidel</t>
  </si>
  <si>
    <t>1519950747</t>
  </si>
  <si>
    <t>7421.R003</t>
  </si>
  <si>
    <t>Svítidlo C - viz tabulka svítidel</t>
  </si>
  <si>
    <t>1321919787</t>
  </si>
  <si>
    <t>7421.R004</t>
  </si>
  <si>
    <t>Svítidlo D - viz. tabulka svítidel</t>
  </si>
  <si>
    <t>-1610763453</t>
  </si>
  <si>
    <t>7421.R005</t>
  </si>
  <si>
    <t>Svítidlo E - viz tabulka svítidel</t>
  </si>
  <si>
    <t>12827511</t>
  </si>
  <si>
    <t>741372062R01B</t>
  </si>
  <si>
    <t>Montáž svítidel LED se zapojením vodičů nouzových, únikových, obsahu přes 0,09 do 0,36 m2</t>
  </si>
  <si>
    <t>736638638</t>
  </si>
  <si>
    <t>7421.R006</t>
  </si>
  <si>
    <t>Svítidlo N1 - viz tabulka svítidel</t>
  </si>
  <si>
    <t>610148832</t>
  </si>
  <si>
    <t>7421.R007</t>
  </si>
  <si>
    <t>Svítidlo N2 - viz tabulka svítidel</t>
  </si>
  <si>
    <t>-2015971748</t>
  </si>
  <si>
    <t>7421.R008</t>
  </si>
  <si>
    <t>Piktogram s vyznačením směru úniku</t>
  </si>
  <si>
    <t>-1931728086</t>
  </si>
  <si>
    <t>Poznámka k položce:_x000d_
včetně osazení</t>
  </si>
  <si>
    <t>971033241</t>
  </si>
  <si>
    <t>Vybourání otvorů ve zdivu cihelném pl do 0,0225 m2 na MVC nebo MV tl do 300 mm</t>
  </si>
  <si>
    <t>-1372329794</t>
  </si>
  <si>
    <t>9"50x50mm</t>
  </si>
  <si>
    <t>1"100x50mm</t>
  </si>
  <si>
    <t>2"100x100mm</t>
  </si>
  <si>
    <t>21"200x100mm</t>
  </si>
  <si>
    <t>974031132</t>
  </si>
  <si>
    <t>Vysekání rýh ve zdivu cihelném hl do 50 mm š do 70 mm</t>
  </si>
  <si>
    <t>-1216692998</t>
  </si>
  <si>
    <t>-780476030</t>
  </si>
  <si>
    <t>1059907323</t>
  </si>
  <si>
    <t>-1615606991</t>
  </si>
  <si>
    <t>5,823*15 'Přepočtené koeficientem množství</t>
  </si>
  <si>
    <t>-634263352</t>
  </si>
  <si>
    <t>-82670965</t>
  </si>
  <si>
    <t>HZS</t>
  </si>
  <si>
    <t>Hodinové zúčtovací sazby</t>
  </si>
  <si>
    <t>HZS2231R001</t>
  </si>
  <si>
    <t>uložení stávajících rozvodů VZT do žlabu</t>
  </si>
  <si>
    <t>hod</t>
  </si>
  <si>
    <t>512</t>
  </si>
  <si>
    <t>252241474</t>
  </si>
  <si>
    <t>HZS2231R002</t>
  </si>
  <si>
    <t>koordinace s ostatními profesemi na stavbě</t>
  </si>
  <si>
    <t>-1260509684</t>
  </si>
  <si>
    <t>HZS2231R003</t>
  </si>
  <si>
    <t>úpravy v rozvaděči R 3.6 pro připojení ovládacího čerpadla Č.5 chod s vzt jednotkou svařovny</t>
  </si>
  <si>
    <t>-248380181</t>
  </si>
  <si>
    <t>SO 06 - Elektrické rozvody slaboproudé</t>
  </si>
  <si>
    <t>74202 - Ostatní</t>
  </si>
  <si>
    <t>74203 - Strukturovaná kabeláž</t>
  </si>
  <si>
    <t>74204 - Poplachový zabezpečovací systém</t>
  </si>
  <si>
    <t>74208 - Přístupový a docházkový systém</t>
  </si>
  <si>
    <t>74211 - Kabely</t>
  </si>
  <si>
    <t>74212 - Elektroinstalační materiál</t>
  </si>
  <si>
    <t>74213 - Ocelové konstrukce a materiál kabelových tras</t>
  </si>
  <si>
    <t>74202</t>
  </si>
  <si>
    <t>-5824610</t>
  </si>
  <si>
    <t>655928772</t>
  </si>
  <si>
    <t>1658572627</t>
  </si>
  <si>
    <t>Poznámka k položce:_x000d_
včetně předávajícího protokolu</t>
  </si>
  <si>
    <t>579702334</t>
  </si>
  <si>
    <t>74203</t>
  </si>
  <si>
    <t>Strukturovaná kabeláž</t>
  </si>
  <si>
    <t>74203.R13</t>
  </si>
  <si>
    <t xml:space="preserve">datová zásuvka  RJ45, 6A  montáž na omítku - kompletní</t>
  </si>
  <si>
    <t>389283559</t>
  </si>
  <si>
    <t>Poznámka k položce:_x000d_
včetně monáže</t>
  </si>
  <si>
    <t>74204</t>
  </si>
  <si>
    <t>Poplachový zabezpečovací systém</t>
  </si>
  <si>
    <t>742220232r001</t>
  </si>
  <si>
    <t xml:space="preserve">Montáž  detektoru na stěnu nebo na strop</t>
  </si>
  <si>
    <t>352512005</t>
  </si>
  <si>
    <t>40461022</t>
  </si>
  <si>
    <t>detektor sběrnicový pohybu osob PIR a rozbití skla</t>
  </si>
  <si>
    <t>156301051</t>
  </si>
  <si>
    <t>742220411</t>
  </si>
  <si>
    <t>Nastavení a oživení PZTS oživení systému na jeden detektor</t>
  </si>
  <si>
    <t>1853838018</t>
  </si>
  <si>
    <t>742220511</t>
  </si>
  <si>
    <t>Zkoušky a revize PZTS revize výchozí systému PZTS</t>
  </si>
  <si>
    <t>-1754537828</t>
  </si>
  <si>
    <t>74208</t>
  </si>
  <si>
    <t>Přístupový a docházkový systém</t>
  </si>
  <si>
    <t>742240001R001</t>
  </si>
  <si>
    <t>Montáž domácího telefonu</t>
  </si>
  <si>
    <t>-30615336</t>
  </si>
  <si>
    <t>742240001R002</t>
  </si>
  <si>
    <t>Domácí telefon s bzučákem a ovládacím tlačítkem - kompletní</t>
  </si>
  <si>
    <t>71227667</t>
  </si>
  <si>
    <t>74211</t>
  </si>
  <si>
    <t>Kabely</t>
  </si>
  <si>
    <t>34121015.R02</t>
  </si>
  <si>
    <t>Kabel U/FTP, kat.5E, LSOH Eca. Kabel pro strukturované kabeláže, stíněný, kategorie 5E, drát, bezhalogenový plášť, barvy šedé, pro vnitřní použití, pracovní tep</t>
  </si>
  <si>
    <t>-1736273972</t>
  </si>
  <si>
    <t>74212</t>
  </si>
  <si>
    <t>1589962198</t>
  </si>
  <si>
    <t>34571519</t>
  </si>
  <si>
    <t xml:space="preserve">krabice univerzální odbočná  s víčkem,montáž na stěnu</t>
  </si>
  <si>
    <t>-428229997</t>
  </si>
  <si>
    <t>Poznámka k položce:_x000d_
šedá/černá</t>
  </si>
  <si>
    <t>1588452318</t>
  </si>
  <si>
    <t>-1220921609</t>
  </si>
  <si>
    <t>74213</t>
  </si>
  <si>
    <t>Ocelové konstrukce a materiál kabelových tras</t>
  </si>
  <si>
    <t>1218249</t>
  </si>
  <si>
    <t>Příchytka pro stahovací pásek 42mm</t>
  </si>
  <si>
    <t>1700074045</t>
  </si>
  <si>
    <t>Poznámka k položce:_x000d_
montáž příchytek</t>
  </si>
  <si>
    <t>34572308</t>
  </si>
  <si>
    <t>páska stahovací kabelová 3,6x200 mm</t>
  </si>
  <si>
    <t>963668088</t>
  </si>
  <si>
    <t>Poznámka k položce:_x000d_
balení 100ks</t>
  </si>
  <si>
    <t>úpravy v datovém rozvaděči pro připojení FTP</t>
  </si>
  <si>
    <t>627662821</t>
  </si>
  <si>
    <t>-1544686991</t>
  </si>
  <si>
    <t>vyhledání stávajících rozvodů</t>
  </si>
  <si>
    <t>-397659680</t>
  </si>
  <si>
    <t>HZS2231R004</t>
  </si>
  <si>
    <t>zaškolení obsluhy</t>
  </si>
  <si>
    <t>-1881006423</t>
  </si>
  <si>
    <t>Poznámka k položce:_x000d_
zápis</t>
  </si>
  <si>
    <t>SO 07 - ostatní a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</si>
  <si>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</si>
  <si>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</si>
  <si>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</si>
  <si>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</si>
  <si>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</si>
  <si>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</si>
  <si>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</si>
  <si>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</si>
  <si>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</si>
  <si>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</si>
  <si>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</si>
  <si>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95185429</t>
  </si>
  <si>
    <t>Poznámka k položce:_x000d_
 dle SOD</t>
  </si>
  <si>
    <t>VRN3</t>
  </si>
  <si>
    <t>Zařízení staveniště</t>
  </si>
  <si>
    <t>030001000</t>
  </si>
  <si>
    <t>-2006017292</t>
  </si>
  <si>
    <t xml:space="preserve">Poznámka k položce:_x000d_
zřízení, provoz, odstranění_x000d_
zabezbečení stavby </t>
  </si>
  <si>
    <t>VRN9</t>
  </si>
  <si>
    <t>Ostatní náklady</t>
  </si>
  <si>
    <t>013254000vl1</t>
  </si>
  <si>
    <t>Vyhotovení provozního řádu kotelny</t>
  </si>
  <si>
    <t>-826683502</t>
  </si>
  <si>
    <t>043002000</t>
  </si>
  <si>
    <t>Zkoušky a ostatní měření</t>
  </si>
  <si>
    <t>858091570</t>
  </si>
  <si>
    <t xml:space="preserve">Poznámka k položce:_x000d_
topná zkouška, zkouška těsnosti rozvodů vody, zkouška ditatace_x000d_
</t>
  </si>
  <si>
    <t>3231VL1</t>
  </si>
  <si>
    <t>uvedení plynového kotle a regulace do provozu servisním technikem HOVAL</t>
  </si>
  <si>
    <t>262144</t>
  </si>
  <si>
    <t>-1655244244</t>
  </si>
  <si>
    <t>Poznámka k položce:_x000d_
propojení regulace, kabeláž, čidla_x000d_
doprava na místo stavby</t>
  </si>
  <si>
    <t>580507322r1</t>
  </si>
  <si>
    <t>výchozí revize plynu, kouřovodu a komínu</t>
  </si>
  <si>
    <t>927545205</t>
  </si>
  <si>
    <t>HZS2212</t>
  </si>
  <si>
    <t>Hodinová zúčtovací sazba instalatér odborný</t>
  </si>
  <si>
    <t>-1976712294</t>
  </si>
  <si>
    <t>Poznámka k položce:_x000d_
 odvzdušnění sysémů, vypuštění a napuštění sysémů ,koordinační činnost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</si>
</sst>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11/2023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HŠ a SOŠŘ Velké Meziříčí - Rekonstrukce ÚT + elektro Doní dílna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Velké Meziříčí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25. 3. 2023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40.0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Kraj Vysočina, Žižkova 1882/57, 586 01 Jihlava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Filip Marek, Brněnská 326/34, 591 01 Žďár nad Sáz.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40.0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Filip Marek, Brněnská 326/34, 591 01 Žďár nad Sáz.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ROUND(SUM(AG95:AG101),2)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ROUND(SUM(AS95:AS101),2)</f>
        <v>0</v>
      </c>
      <c r="AT94" s="113">
        <f>ROUND(SUM(AV94:AW94),2)</f>
        <v>0</v>
      </c>
      <c r="AU94" s="114">
        <f>ROUND(SUM(AU95:AU101),5)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ROUND(SUM(AZ95:AZ101),2)</f>
        <v>0</v>
      </c>
      <c r="BA94" s="113">
        <f>ROUND(SUM(BA95:BA101),2)</f>
        <v>0</v>
      </c>
      <c r="BB94" s="113">
        <f>ROUND(SUM(BB95:BB101),2)</f>
        <v>0</v>
      </c>
      <c r="BC94" s="113">
        <f>ROUND(SUM(BC95:BC101),2)</f>
        <v>0</v>
      </c>
      <c r="BD94" s="115">
        <f>ROUND(SUM(BD95:BD101),2)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Stavební úpravy'!J30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'SO 01 - Stavební úpravy'!P136</f>
        <v>0</v>
      </c>
      <c r="AV95" s="127">
        <f>'SO 01 - Stavební úpravy'!J33</f>
        <v>0</v>
      </c>
      <c r="AW95" s="127">
        <f>'SO 01 - Stavební úpravy'!J34</f>
        <v>0</v>
      </c>
      <c r="AX95" s="127">
        <f>'SO 01 - Stavební úpravy'!J35</f>
        <v>0</v>
      </c>
      <c r="AY95" s="127">
        <f>'SO 01 - Stavební úpravy'!J36</f>
        <v>0</v>
      </c>
      <c r="AZ95" s="127">
        <f>'SO 01 - Stavební úpravy'!F33</f>
        <v>0</v>
      </c>
      <c r="BA95" s="127">
        <f>'SO 01 - Stavební úpravy'!F34</f>
        <v>0</v>
      </c>
      <c r="BB95" s="127">
        <f>'SO 01 - Stavební úpravy'!F35</f>
        <v>0</v>
      </c>
      <c r="BC95" s="127">
        <f>'SO 01 - Stavební úpravy'!F36</f>
        <v>0</v>
      </c>
      <c r="BD95" s="129">
        <f>'SO 01 - Stavební úpravy'!F37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02 - Úprava vnitřního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26">
        <v>0</v>
      </c>
      <c r="AT96" s="127">
        <f>ROUND(SUM(AV96:AW96),2)</f>
        <v>0</v>
      </c>
      <c r="AU96" s="128">
        <f>'SO 02 - Úprava vnitřního ...'!P121</f>
        <v>0</v>
      </c>
      <c r="AV96" s="127">
        <f>'SO 02 - Úprava vnitřního ...'!J33</f>
        <v>0</v>
      </c>
      <c r="AW96" s="127">
        <f>'SO 02 - Úprava vnitřního ...'!J34</f>
        <v>0</v>
      </c>
      <c r="AX96" s="127">
        <f>'SO 02 - Úprava vnitřního ...'!J35</f>
        <v>0</v>
      </c>
      <c r="AY96" s="127">
        <f>'SO 02 - Úprava vnitřního ...'!J36</f>
        <v>0</v>
      </c>
      <c r="AZ96" s="127">
        <f>'SO 02 - Úprava vnitřního ...'!F33</f>
        <v>0</v>
      </c>
      <c r="BA96" s="127">
        <f>'SO 02 - Úprava vnitřního ...'!F34</f>
        <v>0</v>
      </c>
      <c r="BB96" s="127">
        <f>'SO 02 - Úprava vnitřního ...'!F35</f>
        <v>0</v>
      </c>
      <c r="BC96" s="127">
        <f>'SO 02 - Úprava vnitřního ...'!F36</f>
        <v>0</v>
      </c>
      <c r="BD96" s="129">
        <f>'SO 02 - Úprava vnitřního ...'!F37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7" customFormat="1" ht="16.5" customHeight="1">
      <c r="A97" s="118" t="s">
        <v>79</v>
      </c>
      <c r="B97" s="119"/>
      <c r="C97" s="120"/>
      <c r="D97" s="121" t="s">
        <v>89</v>
      </c>
      <c r="E97" s="121"/>
      <c r="F97" s="121"/>
      <c r="G97" s="121"/>
      <c r="H97" s="121"/>
      <c r="I97" s="122"/>
      <c r="J97" s="121" t="s">
        <v>90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03 - úprava rozvodu vo...'!J30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82</v>
      </c>
      <c r="AR97" s="125"/>
      <c r="AS97" s="126">
        <v>0</v>
      </c>
      <c r="AT97" s="127">
        <f>ROUND(SUM(AV97:AW97),2)</f>
        <v>0</v>
      </c>
      <c r="AU97" s="128">
        <f>'SO 03 - úprava rozvodu vo...'!P126</f>
        <v>0</v>
      </c>
      <c r="AV97" s="127">
        <f>'SO 03 - úprava rozvodu vo...'!J33</f>
        <v>0</v>
      </c>
      <c r="AW97" s="127">
        <f>'SO 03 - úprava rozvodu vo...'!J34</f>
        <v>0</v>
      </c>
      <c r="AX97" s="127">
        <f>'SO 03 - úprava rozvodu vo...'!J35</f>
        <v>0</v>
      </c>
      <c r="AY97" s="127">
        <f>'SO 03 - úprava rozvodu vo...'!J36</f>
        <v>0</v>
      </c>
      <c r="AZ97" s="127">
        <f>'SO 03 - úprava rozvodu vo...'!F33</f>
        <v>0</v>
      </c>
      <c r="BA97" s="127">
        <f>'SO 03 - úprava rozvodu vo...'!F34</f>
        <v>0</v>
      </c>
      <c r="BB97" s="127">
        <f>'SO 03 - úprava rozvodu vo...'!F35</f>
        <v>0</v>
      </c>
      <c r="BC97" s="127">
        <f>'SO 03 - úprava rozvodu vo...'!F36</f>
        <v>0</v>
      </c>
      <c r="BD97" s="129">
        <f>'SO 03 - úprava rozvodu vo...'!F37</f>
        <v>0</v>
      </c>
      <c r="BE97" s="7"/>
      <c r="BT97" s="130" t="s">
        <v>83</v>
      </c>
      <c r="BV97" s="130" t="s">
        <v>77</v>
      </c>
      <c r="BW97" s="130" t="s">
        <v>91</v>
      </c>
      <c r="BX97" s="130" t="s">
        <v>5</v>
      </c>
      <c r="CL97" s="130" t="s">
        <v>1</v>
      </c>
      <c r="CM97" s="130" t="s">
        <v>85</v>
      </c>
    </row>
    <row r="98" s="7" customFormat="1" ht="16.5" customHeight="1">
      <c r="A98" s="118" t="s">
        <v>79</v>
      </c>
      <c r="B98" s="119"/>
      <c r="C98" s="120"/>
      <c r="D98" s="121" t="s">
        <v>92</v>
      </c>
      <c r="E98" s="121"/>
      <c r="F98" s="121"/>
      <c r="G98" s="121"/>
      <c r="H98" s="121"/>
      <c r="I98" s="122"/>
      <c r="J98" s="121" t="s">
        <v>93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 04 - Ústřední vytápění'!J30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82</v>
      </c>
      <c r="AR98" s="125"/>
      <c r="AS98" s="126">
        <v>0</v>
      </c>
      <c r="AT98" s="127">
        <f>ROUND(SUM(AV98:AW98),2)</f>
        <v>0</v>
      </c>
      <c r="AU98" s="128">
        <f>'SO 04 - Ústřední vytápění'!P128</f>
        <v>0</v>
      </c>
      <c r="AV98" s="127">
        <f>'SO 04 - Ústřední vytápění'!J33</f>
        <v>0</v>
      </c>
      <c r="AW98" s="127">
        <f>'SO 04 - Ústřední vytápění'!J34</f>
        <v>0</v>
      </c>
      <c r="AX98" s="127">
        <f>'SO 04 - Ústřední vytápění'!J35</f>
        <v>0</v>
      </c>
      <c r="AY98" s="127">
        <f>'SO 04 - Ústřední vytápění'!J36</f>
        <v>0</v>
      </c>
      <c r="AZ98" s="127">
        <f>'SO 04 - Ústřední vytápění'!F33</f>
        <v>0</v>
      </c>
      <c r="BA98" s="127">
        <f>'SO 04 - Ústřední vytápění'!F34</f>
        <v>0</v>
      </c>
      <c r="BB98" s="127">
        <f>'SO 04 - Ústřední vytápění'!F35</f>
        <v>0</v>
      </c>
      <c r="BC98" s="127">
        <f>'SO 04 - Ústřední vytápění'!F36</f>
        <v>0</v>
      </c>
      <c r="BD98" s="129">
        <f>'SO 04 - Ústřední vytápění'!F37</f>
        <v>0</v>
      </c>
      <c r="BE98" s="7"/>
      <c r="BT98" s="130" t="s">
        <v>83</v>
      </c>
      <c r="BV98" s="130" t="s">
        <v>77</v>
      </c>
      <c r="BW98" s="130" t="s">
        <v>94</v>
      </c>
      <c r="BX98" s="130" t="s">
        <v>5</v>
      </c>
      <c r="CL98" s="130" t="s">
        <v>1</v>
      </c>
      <c r="CM98" s="130" t="s">
        <v>85</v>
      </c>
    </row>
    <row r="99" s="7" customFormat="1" ht="16.5" customHeight="1">
      <c r="A99" s="118" t="s">
        <v>79</v>
      </c>
      <c r="B99" s="119"/>
      <c r="C99" s="120"/>
      <c r="D99" s="121" t="s">
        <v>95</v>
      </c>
      <c r="E99" s="121"/>
      <c r="F99" s="121"/>
      <c r="G99" s="121"/>
      <c r="H99" s="121"/>
      <c r="I99" s="122"/>
      <c r="J99" s="121" t="s">
        <v>96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 05 - Elektrické rozvod...'!J30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82</v>
      </c>
      <c r="AR99" s="125"/>
      <c r="AS99" s="126">
        <v>0</v>
      </c>
      <c r="AT99" s="127">
        <f>ROUND(SUM(AV99:AW99),2)</f>
        <v>0</v>
      </c>
      <c r="AU99" s="128">
        <f>'SO 05 - Elektrické rozvod...'!P127</f>
        <v>0</v>
      </c>
      <c r="AV99" s="127">
        <f>'SO 05 - Elektrické rozvod...'!J33</f>
        <v>0</v>
      </c>
      <c r="AW99" s="127">
        <f>'SO 05 - Elektrické rozvod...'!J34</f>
        <v>0</v>
      </c>
      <c r="AX99" s="127">
        <f>'SO 05 - Elektrické rozvod...'!J35</f>
        <v>0</v>
      </c>
      <c r="AY99" s="127">
        <f>'SO 05 - Elektrické rozvod...'!J36</f>
        <v>0</v>
      </c>
      <c r="AZ99" s="127">
        <f>'SO 05 - Elektrické rozvod...'!F33</f>
        <v>0</v>
      </c>
      <c r="BA99" s="127">
        <f>'SO 05 - Elektrické rozvod...'!F34</f>
        <v>0</v>
      </c>
      <c r="BB99" s="127">
        <f>'SO 05 - Elektrické rozvod...'!F35</f>
        <v>0</v>
      </c>
      <c r="BC99" s="127">
        <f>'SO 05 - Elektrické rozvod...'!F36</f>
        <v>0</v>
      </c>
      <c r="BD99" s="129">
        <f>'SO 05 - Elektrické rozvod...'!F37</f>
        <v>0</v>
      </c>
      <c r="BE99" s="7"/>
      <c r="BT99" s="130" t="s">
        <v>83</v>
      </c>
      <c r="BV99" s="130" t="s">
        <v>77</v>
      </c>
      <c r="BW99" s="130" t="s">
        <v>97</v>
      </c>
      <c r="BX99" s="130" t="s">
        <v>5</v>
      </c>
      <c r="CL99" s="130" t="s">
        <v>1</v>
      </c>
      <c r="CM99" s="130" t="s">
        <v>85</v>
      </c>
    </row>
    <row r="100" s="7" customFormat="1" ht="16.5" customHeight="1">
      <c r="A100" s="118" t="s">
        <v>79</v>
      </c>
      <c r="B100" s="119"/>
      <c r="C100" s="120"/>
      <c r="D100" s="121" t="s">
        <v>98</v>
      </c>
      <c r="E100" s="121"/>
      <c r="F100" s="121"/>
      <c r="G100" s="121"/>
      <c r="H100" s="121"/>
      <c r="I100" s="122"/>
      <c r="J100" s="121" t="s">
        <v>99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'SO 06 - Elektrické rozvod...'!J30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82</v>
      </c>
      <c r="AR100" s="125"/>
      <c r="AS100" s="126">
        <v>0</v>
      </c>
      <c r="AT100" s="127">
        <f>ROUND(SUM(AV100:AW100),2)</f>
        <v>0</v>
      </c>
      <c r="AU100" s="128">
        <f>'SO 06 - Elektrické rozvod...'!P124</f>
        <v>0</v>
      </c>
      <c r="AV100" s="127">
        <f>'SO 06 - Elektrické rozvod...'!J33</f>
        <v>0</v>
      </c>
      <c r="AW100" s="127">
        <f>'SO 06 - Elektrické rozvod...'!J34</f>
        <v>0</v>
      </c>
      <c r="AX100" s="127">
        <f>'SO 06 - Elektrické rozvod...'!J35</f>
        <v>0</v>
      </c>
      <c r="AY100" s="127">
        <f>'SO 06 - Elektrické rozvod...'!J36</f>
        <v>0</v>
      </c>
      <c r="AZ100" s="127">
        <f>'SO 06 - Elektrické rozvod...'!F33</f>
        <v>0</v>
      </c>
      <c r="BA100" s="127">
        <f>'SO 06 - Elektrické rozvod...'!F34</f>
        <v>0</v>
      </c>
      <c r="BB100" s="127">
        <f>'SO 06 - Elektrické rozvod...'!F35</f>
        <v>0</v>
      </c>
      <c r="BC100" s="127">
        <f>'SO 06 - Elektrické rozvod...'!F36</f>
        <v>0</v>
      </c>
      <c r="BD100" s="129">
        <f>'SO 06 - Elektrické rozvod...'!F37</f>
        <v>0</v>
      </c>
      <c r="BE100" s="7"/>
      <c r="BT100" s="130" t="s">
        <v>83</v>
      </c>
      <c r="BV100" s="130" t="s">
        <v>77</v>
      </c>
      <c r="BW100" s="130" t="s">
        <v>100</v>
      </c>
      <c r="BX100" s="130" t="s">
        <v>5</v>
      </c>
      <c r="CL100" s="130" t="s">
        <v>1</v>
      </c>
      <c r="CM100" s="130" t="s">
        <v>85</v>
      </c>
    </row>
    <row r="101" s="7" customFormat="1" ht="16.5" customHeight="1">
      <c r="A101" s="118" t="s">
        <v>79</v>
      </c>
      <c r="B101" s="119"/>
      <c r="C101" s="120"/>
      <c r="D101" s="121" t="s">
        <v>101</v>
      </c>
      <c r="E101" s="121"/>
      <c r="F101" s="121"/>
      <c r="G101" s="121"/>
      <c r="H101" s="121"/>
      <c r="I101" s="122"/>
      <c r="J101" s="121" t="s">
        <v>102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'SO 07 - ostatní a vedlejš...'!J30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82</v>
      </c>
      <c r="AR101" s="125"/>
      <c r="AS101" s="131">
        <v>0</v>
      </c>
      <c r="AT101" s="132">
        <f>ROUND(SUM(AV101:AW101),2)</f>
        <v>0</v>
      </c>
      <c r="AU101" s="133">
        <f>'SO 07 - ostatní a vedlejš...'!P120</f>
        <v>0</v>
      </c>
      <c r="AV101" s="132">
        <f>'SO 07 - ostatní a vedlejš...'!J33</f>
        <v>0</v>
      </c>
      <c r="AW101" s="132">
        <f>'SO 07 - ostatní a vedlejš...'!J34</f>
        <v>0</v>
      </c>
      <c r="AX101" s="132">
        <f>'SO 07 - ostatní a vedlejš...'!J35</f>
        <v>0</v>
      </c>
      <c r="AY101" s="132">
        <f>'SO 07 - ostatní a vedlejš...'!J36</f>
        <v>0</v>
      </c>
      <c r="AZ101" s="132">
        <f>'SO 07 - ostatní a vedlejš...'!F33</f>
        <v>0</v>
      </c>
      <c r="BA101" s="132">
        <f>'SO 07 - ostatní a vedlejš...'!F34</f>
        <v>0</v>
      </c>
      <c r="BB101" s="132">
        <f>'SO 07 - ostatní a vedlejš...'!F35</f>
        <v>0</v>
      </c>
      <c r="BC101" s="132">
        <f>'SO 07 - ostatní a vedlejš...'!F36</f>
        <v>0</v>
      </c>
      <c r="BD101" s="134">
        <f>'SO 07 - ostatní a vedlejš...'!F37</f>
        <v>0</v>
      </c>
      <c r="BE101" s="7"/>
      <c r="BT101" s="130" t="s">
        <v>83</v>
      </c>
      <c r="BV101" s="130" t="s">
        <v>77</v>
      </c>
      <c r="BW101" s="130" t="s">
        <v>103</v>
      </c>
      <c r="BX101" s="130" t="s">
        <v>5</v>
      </c>
      <c r="CL101" s="130" t="s">
        <v>1</v>
      </c>
      <c r="CM101" s="130" t="s">
        <v>85</v>
      </c>
    </row>
    <row r="102" s="2" customFormat="1" ht="30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43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</sheetData>
  <sheetProtection sheet="1" formatColumns="0" formatRows="0" objects="1" scenarios="1" spinCount="100000" saltValue="LBqmBT8BvgrtOtoOMZ3AJ4RLsN1OVa41Pdve+a7wMtWJkfYq6Z1Qn9Zoo8Jjx6DWPQJ5F2UzJAuaKW6p3hXWgw==" hashValue="mPVhHEol5A4sltozVMD5tHKY7Tx1huQdKW0FbUkqiyfgGBHL8Z+DESgSKlBbIreyEiDOxN+SAhqATkGHi8JTJA==" algorithmName="SHA-512" password="CC35"/>
  <mergeCells count="66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Stavební úpravy'!C2" display="/"/>
    <hyperlink ref="A96" location="'SO 02 - Úprava vnitřního ...'!C2" display="/"/>
    <hyperlink ref="A97" location="'SO 03 - úprava rozvodu vo...'!C2" display="/"/>
    <hyperlink ref="A98" location="'SO 04 - Ústřední vytápění'!C2" display="/"/>
    <hyperlink ref="A99" location="'SO 05 - Elektrické rozvod...'!C2" display="/"/>
    <hyperlink ref="A100" location="'SO 06 - Elektrické rozvod...'!C2" display="/"/>
    <hyperlink ref="A101" location="'SO 07 - ostatní a vedlej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HŠ a SOŠŘ Velké Meziříčí - Rekonstrukce ÚT + elektro Doní dílna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25. 3. 2023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ROUND(J136,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ROUND((SUM(BE136:BE473)),  2)</f>
        <v>0</v>
      </c>
      <c r="G33" s="37"/>
      <c r="H33" s="37"/>
      <c r="I33" s="154">
        <v>0.20999999999999999</v>
      </c>
      <c r="J33" s="153">
        <f>ROUND(((SUM(BE136:BE473))*I33),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ROUND((SUM(BF136:BF473)),  2)</f>
        <v>0</v>
      </c>
      <c r="G34" s="37"/>
      <c r="H34" s="37"/>
      <c r="I34" s="154">
        <v>0.12</v>
      </c>
      <c r="J34" s="153">
        <f>ROUND(((SUM(BF136:BF473))*I34),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ROUND((SUM(BG136:BG473)),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ROUND((SUM(BH136:BH473)),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ROUND((SUM(BI136:BI473)),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HŠ a SOŠŘ Velké Meziříčí - Rekonstrukce ÚT + elektro Doní dílna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Stavební úpravy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Velké Meziříčí</v>
      </c>
      <c r="G89" s="39"/>
      <c r="H89" s="39"/>
      <c r="I89" s="31" t="s">
        <v>22</v>
      </c>
      <c r="J89" s="78" t="str">
        <f>IF(J12="","",J12)</f>
        <v>25. 3. 2023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1882/57, 586 01 Jihlava</v>
      </c>
      <c r="G91" s="39"/>
      <c r="H91" s="39"/>
      <c r="I91" s="31" t="s">
        <v>30</v>
      </c>
      <c r="J91" s="35" t="str">
        <f>E21</f>
        <v>Filip Marek, Brněnská 326/34, 591 01 Žďár nad Sáz.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Marek, Brněnská 326/34, 591 01 Žďár nad Sáz.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J136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s="9" customFormat="1" ht="24.96" customHeight="1">
      <c r="A97" s="9"/>
      <c r="B97" s="178"/>
      <c r="C97" s="179"/>
      <c r="D97" s="180" t="s">
        <v>112</v>
      </c>
      <c r="E97" s="181"/>
      <c r="F97" s="181"/>
      <c r="G97" s="181"/>
      <c r="H97" s="181"/>
      <c r="I97" s="181"/>
      <c r="J97" s="182">
        <f>J137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113</v>
      </c>
      <c r="E98" s="181"/>
      <c r="F98" s="181"/>
      <c r="G98" s="181"/>
      <c r="H98" s="181"/>
      <c r="I98" s="181"/>
      <c r="J98" s="182">
        <f>J140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114</v>
      </c>
      <c r="E99" s="181"/>
      <c r="F99" s="181"/>
      <c r="G99" s="181"/>
      <c r="H99" s="181"/>
      <c r="I99" s="181"/>
      <c r="J99" s="182">
        <f>J144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115</v>
      </c>
      <c r="E100" s="181"/>
      <c r="F100" s="181"/>
      <c r="G100" s="181"/>
      <c r="H100" s="181"/>
      <c r="I100" s="181"/>
      <c r="J100" s="182">
        <f>J159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116</v>
      </c>
      <c r="E101" s="181"/>
      <c r="F101" s="181"/>
      <c r="G101" s="181"/>
      <c r="H101" s="181"/>
      <c r="I101" s="181"/>
      <c r="J101" s="182">
        <f>J162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117</v>
      </c>
      <c r="E102" s="181"/>
      <c r="F102" s="181"/>
      <c r="G102" s="181"/>
      <c r="H102" s="181"/>
      <c r="I102" s="181"/>
      <c r="J102" s="182">
        <f>J201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8"/>
      <c r="C103" s="179"/>
      <c r="D103" s="180" t="s">
        <v>118</v>
      </c>
      <c r="E103" s="181"/>
      <c r="F103" s="181"/>
      <c r="G103" s="181"/>
      <c r="H103" s="181"/>
      <c r="I103" s="181"/>
      <c r="J103" s="182">
        <f>J248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8"/>
      <c r="C104" s="179"/>
      <c r="D104" s="180" t="s">
        <v>119</v>
      </c>
      <c r="E104" s="181"/>
      <c r="F104" s="181"/>
      <c r="G104" s="181"/>
      <c r="H104" s="181"/>
      <c r="I104" s="181"/>
      <c r="J104" s="182">
        <f>J253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8"/>
      <c r="C105" s="179"/>
      <c r="D105" s="180" t="s">
        <v>120</v>
      </c>
      <c r="E105" s="181"/>
      <c r="F105" s="181"/>
      <c r="G105" s="181"/>
      <c r="H105" s="181"/>
      <c r="I105" s="181"/>
      <c r="J105" s="182">
        <f>J260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8"/>
      <c r="C106" s="179"/>
      <c r="D106" s="180" t="s">
        <v>121</v>
      </c>
      <c r="E106" s="181"/>
      <c r="F106" s="181"/>
      <c r="G106" s="181"/>
      <c r="H106" s="181"/>
      <c r="I106" s="181"/>
      <c r="J106" s="182">
        <f>J270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4"/>
      <c r="C107" s="185"/>
      <c r="D107" s="186" t="s">
        <v>122</v>
      </c>
      <c r="E107" s="187"/>
      <c r="F107" s="187"/>
      <c r="G107" s="187"/>
      <c r="H107" s="187"/>
      <c r="I107" s="187"/>
      <c r="J107" s="188">
        <f>J271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123</v>
      </c>
      <c r="E108" s="187"/>
      <c r="F108" s="187"/>
      <c r="G108" s="187"/>
      <c r="H108" s="187"/>
      <c r="I108" s="187"/>
      <c r="J108" s="188">
        <f>J295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8"/>
      <c r="C109" s="179"/>
      <c r="D109" s="180" t="s">
        <v>124</v>
      </c>
      <c r="E109" s="181"/>
      <c r="F109" s="181"/>
      <c r="G109" s="181"/>
      <c r="H109" s="181"/>
      <c r="I109" s="181"/>
      <c r="J109" s="182">
        <f>J301</f>
        <v>0</v>
      </c>
      <c r="K109" s="179"/>
      <c r="L109" s="18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78"/>
      <c r="C110" s="179"/>
      <c r="D110" s="180" t="s">
        <v>125</v>
      </c>
      <c r="E110" s="181"/>
      <c r="F110" s="181"/>
      <c r="G110" s="181"/>
      <c r="H110" s="181"/>
      <c r="I110" s="181"/>
      <c r="J110" s="182">
        <f>J308</f>
        <v>0</v>
      </c>
      <c r="K110" s="179"/>
      <c r="L110" s="18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78"/>
      <c r="C111" s="179"/>
      <c r="D111" s="180" t="s">
        <v>126</v>
      </c>
      <c r="E111" s="181"/>
      <c r="F111" s="181"/>
      <c r="G111" s="181"/>
      <c r="H111" s="181"/>
      <c r="I111" s="181"/>
      <c r="J111" s="182">
        <f>J323</f>
        <v>0</v>
      </c>
      <c r="K111" s="179"/>
      <c r="L111" s="18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78"/>
      <c r="C112" s="179"/>
      <c r="D112" s="180" t="s">
        <v>127</v>
      </c>
      <c r="E112" s="181"/>
      <c r="F112" s="181"/>
      <c r="G112" s="181"/>
      <c r="H112" s="181"/>
      <c r="I112" s="181"/>
      <c r="J112" s="182">
        <f>J334</f>
        <v>0</v>
      </c>
      <c r="K112" s="179"/>
      <c r="L112" s="18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78"/>
      <c r="C113" s="179"/>
      <c r="D113" s="180" t="s">
        <v>128</v>
      </c>
      <c r="E113" s="181"/>
      <c r="F113" s="181"/>
      <c r="G113" s="181"/>
      <c r="H113" s="181"/>
      <c r="I113" s="181"/>
      <c r="J113" s="182">
        <f>J352</f>
        <v>0</v>
      </c>
      <c r="K113" s="179"/>
      <c r="L113" s="183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78"/>
      <c r="C114" s="179"/>
      <c r="D114" s="180" t="s">
        <v>129</v>
      </c>
      <c r="E114" s="181"/>
      <c r="F114" s="181"/>
      <c r="G114" s="181"/>
      <c r="H114" s="181"/>
      <c r="I114" s="181"/>
      <c r="J114" s="182">
        <f>J377</f>
        <v>0</v>
      </c>
      <c r="K114" s="179"/>
      <c r="L114" s="183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78"/>
      <c r="C115" s="179"/>
      <c r="D115" s="180" t="s">
        <v>130</v>
      </c>
      <c r="E115" s="181"/>
      <c r="F115" s="181"/>
      <c r="G115" s="181"/>
      <c r="H115" s="181"/>
      <c r="I115" s="181"/>
      <c r="J115" s="182">
        <f>J426</f>
        <v>0</v>
      </c>
      <c r="K115" s="179"/>
      <c r="L115" s="183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4"/>
      <c r="C116" s="185"/>
      <c r="D116" s="186" t="s">
        <v>131</v>
      </c>
      <c r="E116" s="187"/>
      <c r="F116" s="187"/>
      <c r="G116" s="187"/>
      <c r="H116" s="187"/>
      <c r="I116" s="187"/>
      <c r="J116" s="188">
        <f>J427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132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16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6.25" customHeight="1">
      <c r="A126" s="37"/>
      <c r="B126" s="38"/>
      <c r="C126" s="39"/>
      <c r="D126" s="39"/>
      <c r="E126" s="173" t="str">
        <f>E7</f>
        <v>HŠ a SOŠŘ Velké Meziříčí - Rekonstrukce ÚT + elektro Doní dílna</v>
      </c>
      <c r="F126" s="31"/>
      <c r="G126" s="31"/>
      <c r="H126" s="31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105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9"/>
      <c r="D128" s="39"/>
      <c r="E128" s="75" t="str">
        <f>E9</f>
        <v>SO 01 - Stavební úpravy</v>
      </c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20</v>
      </c>
      <c r="D130" s="39"/>
      <c r="E130" s="39"/>
      <c r="F130" s="26" t="str">
        <f>F12</f>
        <v>Velké Meziříčí</v>
      </c>
      <c r="G130" s="39"/>
      <c r="H130" s="39"/>
      <c r="I130" s="31" t="s">
        <v>22</v>
      </c>
      <c r="J130" s="78" t="str">
        <f>IF(J12="","",J12)</f>
        <v>25. 3. 2023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40.05" customHeight="1">
      <c r="A132" s="37"/>
      <c r="B132" s="38"/>
      <c r="C132" s="31" t="s">
        <v>24</v>
      </c>
      <c r="D132" s="39"/>
      <c r="E132" s="39"/>
      <c r="F132" s="26" t="str">
        <f>E15</f>
        <v>Kraj Vysočina, Žižkova 1882/57, 586 01 Jihlava</v>
      </c>
      <c r="G132" s="39"/>
      <c r="H132" s="39"/>
      <c r="I132" s="31" t="s">
        <v>30</v>
      </c>
      <c r="J132" s="35" t="str">
        <f>E21</f>
        <v>Filip Marek, Brněnská 326/34, 591 01 Žďár nad Sáz.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40.05" customHeight="1">
      <c r="A133" s="37"/>
      <c r="B133" s="38"/>
      <c r="C133" s="31" t="s">
        <v>28</v>
      </c>
      <c r="D133" s="39"/>
      <c r="E133" s="39"/>
      <c r="F133" s="26" t="str">
        <f>IF(E18="","",E18)</f>
        <v>Vyplň údaj</v>
      </c>
      <c r="G133" s="39"/>
      <c r="H133" s="39"/>
      <c r="I133" s="31" t="s">
        <v>33</v>
      </c>
      <c r="J133" s="35" t="str">
        <f>E24</f>
        <v>Filip Marek, Brněnská 326/34, 591 01 Žďár nad Sáz.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90"/>
      <c r="B135" s="191"/>
      <c r="C135" s="192" t="s">
        <v>133</v>
      </c>
      <c r="D135" s="193" t="s">
        <v>60</v>
      </c>
      <c r="E135" s="193" t="s">
        <v>56</v>
      </c>
      <c r="F135" s="193" t="s">
        <v>57</v>
      </c>
      <c r="G135" s="193" t="s">
        <v>134</v>
      </c>
      <c r="H135" s="193" t="s">
        <v>135</v>
      </c>
      <c r="I135" s="193" t="s">
        <v>136</v>
      </c>
      <c r="J135" s="194" t="s">
        <v>109</v>
      </c>
      <c r="K135" s="195" t="s">
        <v>137</v>
      </c>
      <c r="L135" s="196"/>
      <c r="M135" s="99" t="s">
        <v>1</v>
      </c>
      <c r="N135" s="100" t="s">
        <v>39</v>
      </c>
      <c r="O135" s="100" t="s">
        <v>138</v>
      </c>
      <c r="P135" s="100" t="s">
        <v>139</v>
      </c>
      <c r="Q135" s="100" t="s">
        <v>140</v>
      </c>
      <c r="R135" s="100" t="s">
        <v>141</v>
      </c>
      <c r="S135" s="100" t="s">
        <v>142</v>
      </c>
      <c r="T135" s="101" t="s">
        <v>143</v>
      </c>
      <c r="U135" s="190"/>
      <c r="V135" s="190"/>
      <c r="W135" s="190"/>
      <c r="X135" s="190"/>
      <c r="Y135" s="190"/>
      <c r="Z135" s="190"/>
      <c r="AA135" s="190"/>
      <c r="AB135" s="190"/>
      <c r="AC135" s="190"/>
      <c r="AD135" s="190"/>
      <c r="AE135" s="190"/>
    </row>
    <row r="136" s="2" customFormat="1" ht="22.8" customHeight="1">
      <c r="A136" s="37"/>
      <c r="B136" s="38"/>
      <c r="C136" s="106" t="s">
        <v>144</v>
      </c>
      <c r="D136" s="39"/>
      <c r="E136" s="39"/>
      <c r="F136" s="39"/>
      <c r="G136" s="39"/>
      <c r="H136" s="39"/>
      <c r="I136" s="39"/>
      <c r="J136" s="197">
        <f>BK136</f>
        <v>0</v>
      </c>
      <c r="K136" s="39"/>
      <c r="L136" s="43"/>
      <c r="M136" s="102"/>
      <c r="N136" s="198"/>
      <c r="O136" s="103"/>
      <c r="P136" s="199">
        <f>P137+P140+P144+P159+P162+P201+P248+P253+P260+P270+P301+P308+P323+P334+P352+P377+P426</f>
        <v>0</v>
      </c>
      <c r="Q136" s="103"/>
      <c r="R136" s="199">
        <f>R137+R140+R144+R159+R162+R201+R248+R253+R260+R270+R301+R308+R323+R334+R352+R377+R426</f>
        <v>12.311226919999999</v>
      </c>
      <c r="S136" s="103"/>
      <c r="T136" s="200">
        <f>T137+T140+T144+T159+T162+T201+T248+T253+T260+T270+T301+T308+T323+T334+T352+T377+T426</f>
        <v>60.390777999999997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74</v>
      </c>
      <c r="AU136" s="16" t="s">
        <v>111</v>
      </c>
      <c r="BK136" s="201">
        <f>BK137+BK140+BK144+BK159+BK162+BK201+BK248+BK253+BK260+BK270+BK301+BK308+BK323+BK334+BK352+BK377+BK426</f>
        <v>0</v>
      </c>
    </row>
    <row r="137" s="12" customFormat="1" ht="25.92" customHeight="1">
      <c r="A137" s="12"/>
      <c r="B137" s="202"/>
      <c r="C137" s="203"/>
      <c r="D137" s="204" t="s">
        <v>74</v>
      </c>
      <c r="E137" s="205" t="s">
        <v>145</v>
      </c>
      <c r="F137" s="205" t="s">
        <v>146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SUM(P138:P139)</f>
        <v>0</v>
      </c>
      <c r="Q137" s="210"/>
      <c r="R137" s="211">
        <f>SUM(R138:R139)</f>
        <v>0</v>
      </c>
      <c r="S137" s="210"/>
      <c r="T137" s="212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83</v>
      </c>
      <c r="AT137" s="214" t="s">
        <v>74</v>
      </c>
      <c r="AU137" s="214" t="s">
        <v>75</v>
      </c>
      <c r="AY137" s="213" t="s">
        <v>147</v>
      </c>
      <c r="BK137" s="215">
        <f>SUM(BK138:BK139)</f>
        <v>0</v>
      </c>
    </row>
    <row r="138" s="2" customFormat="1" ht="16.5" customHeight="1">
      <c r="A138" s="37"/>
      <c r="B138" s="38"/>
      <c r="C138" s="216" t="s">
        <v>83</v>
      </c>
      <c r="D138" s="216" t="s">
        <v>148</v>
      </c>
      <c r="E138" s="217" t="s">
        <v>149</v>
      </c>
      <c r="F138" s="218" t="s">
        <v>150</v>
      </c>
      <c r="G138" s="219" t="s">
        <v>151</v>
      </c>
      <c r="H138" s="220">
        <v>0.97999999999999998</v>
      </c>
      <c r="I138" s="221"/>
      <c r="J138" s="222">
        <f>ROUND(I138*H138,2)</f>
        <v>0</v>
      </c>
      <c r="K138" s="223"/>
      <c r="L138" s="43"/>
      <c r="M138" s="224" t="s">
        <v>1</v>
      </c>
      <c r="N138" s="225" t="s">
        <v>40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152</v>
      </c>
      <c r="AT138" s="228" t="s">
        <v>148</v>
      </c>
      <c r="AU138" s="228" t="s">
        <v>83</v>
      </c>
      <c r="AY138" s="16" t="s">
        <v>147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83</v>
      </c>
      <c r="BK138" s="229">
        <f>ROUND(I138*H138,2)</f>
        <v>0</v>
      </c>
      <c r="BL138" s="16" t="s">
        <v>152</v>
      </c>
      <c r="BM138" s="228" t="s">
        <v>153</v>
      </c>
    </row>
    <row r="139" s="13" customFormat="1">
      <c r="A139" s="13"/>
      <c r="B139" s="230"/>
      <c r="C139" s="231"/>
      <c r="D139" s="232" t="s">
        <v>154</v>
      </c>
      <c r="E139" s="233" t="s">
        <v>1</v>
      </c>
      <c r="F139" s="234" t="s">
        <v>155</v>
      </c>
      <c r="G139" s="231"/>
      <c r="H139" s="235">
        <v>0.97999999999999998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154</v>
      </c>
      <c r="AU139" s="241" t="s">
        <v>83</v>
      </c>
      <c r="AV139" s="13" t="s">
        <v>85</v>
      </c>
      <c r="AW139" s="13" t="s">
        <v>32</v>
      </c>
      <c r="AX139" s="13" t="s">
        <v>83</v>
      </c>
      <c r="AY139" s="241" t="s">
        <v>147</v>
      </c>
    </row>
    <row r="140" s="12" customFormat="1" ht="25.92" customHeight="1">
      <c r="A140" s="12"/>
      <c r="B140" s="202"/>
      <c r="C140" s="203"/>
      <c r="D140" s="204" t="s">
        <v>74</v>
      </c>
      <c r="E140" s="205" t="s">
        <v>156</v>
      </c>
      <c r="F140" s="205" t="s">
        <v>157</v>
      </c>
      <c r="G140" s="203"/>
      <c r="H140" s="203"/>
      <c r="I140" s="206"/>
      <c r="J140" s="207">
        <f>BK140</f>
        <v>0</v>
      </c>
      <c r="K140" s="203"/>
      <c r="L140" s="208"/>
      <c r="M140" s="209"/>
      <c r="N140" s="210"/>
      <c r="O140" s="210"/>
      <c r="P140" s="211">
        <f>SUM(P141:P143)</f>
        <v>0</v>
      </c>
      <c r="Q140" s="210"/>
      <c r="R140" s="211">
        <f>SUM(R141:R143)</f>
        <v>0.078</v>
      </c>
      <c r="S140" s="210"/>
      <c r="T140" s="212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83</v>
      </c>
      <c r="AT140" s="214" t="s">
        <v>74</v>
      </c>
      <c r="AU140" s="214" t="s">
        <v>75</v>
      </c>
      <c r="AY140" s="213" t="s">
        <v>147</v>
      </c>
      <c r="BK140" s="215">
        <f>SUM(BK141:BK143)</f>
        <v>0</v>
      </c>
    </row>
    <row r="141" s="2" customFormat="1" ht="16.5" customHeight="1">
      <c r="A141" s="37"/>
      <c r="B141" s="38"/>
      <c r="C141" s="242" t="s">
        <v>85</v>
      </c>
      <c r="D141" s="242" t="s">
        <v>158</v>
      </c>
      <c r="E141" s="243" t="s">
        <v>159</v>
      </c>
      <c r="F141" s="244" t="s">
        <v>160</v>
      </c>
      <c r="G141" s="245" t="s">
        <v>161</v>
      </c>
      <c r="H141" s="246">
        <v>2</v>
      </c>
      <c r="I141" s="247"/>
      <c r="J141" s="248">
        <f>ROUND(I141*H141,2)</f>
        <v>0</v>
      </c>
      <c r="K141" s="249"/>
      <c r="L141" s="250"/>
      <c r="M141" s="251" t="s">
        <v>1</v>
      </c>
      <c r="N141" s="252" t="s">
        <v>40</v>
      </c>
      <c r="O141" s="90"/>
      <c r="P141" s="226">
        <f>O141*H141</f>
        <v>0</v>
      </c>
      <c r="Q141" s="226">
        <v>0.039</v>
      </c>
      <c r="R141" s="226">
        <f>Q141*H141</f>
        <v>0.078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162</v>
      </c>
      <c r="AT141" s="228" t="s">
        <v>158</v>
      </c>
      <c r="AU141" s="228" t="s">
        <v>83</v>
      </c>
      <c r="AY141" s="16" t="s">
        <v>147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83</v>
      </c>
      <c r="BK141" s="229">
        <f>ROUND(I141*H141,2)</f>
        <v>0</v>
      </c>
      <c r="BL141" s="16" t="s">
        <v>152</v>
      </c>
      <c r="BM141" s="228" t="s">
        <v>163</v>
      </c>
    </row>
    <row r="142" s="2" customFormat="1" ht="21.75" customHeight="1">
      <c r="A142" s="37"/>
      <c r="B142" s="38"/>
      <c r="C142" s="216" t="s">
        <v>164</v>
      </c>
      <c r="D142" s="216" t="s">
        <v>148</v>
      </c>
      <c r="E142" s="217" t="s">
        <v>165</v>
      </c>
      <c r="F142" s="218" t="s">
        <v>166</v>
      </c>
      <c r="G142" s="219" t="s">
        <v>151</v>
      </c>
      <c r="H142" s="220">
        <v>0.125</v>
      </c>
      <c r="I142" s="221"/>
      <c r="J142" s="222">
        <f>ROUND(I142*H142,2)</f>
        <v>0</v>
      </c>
      <c r="K142" s="223"/>
      <c r="L142" s="43"/>
      <c r="M142" s="224" t="s">
        <v>1</v>
      </c>
      <c r="N142" s="225" t="s">
        <v>40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152</v>
      </c>
      <c r="AT142" s="228" t="s">
        <v>148</v>
      </c>
      <c r="AU142" s="228" t="s">
        <v>83</v>
      </c>
      <c r="AY142" s="16" t="s">
        <v>147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83</v>
      </c>
      <c r="BK142" s="229">
        <f>ROUND(I142*H142,2)</f>
        <v>0</v>
      </c>
      <c r="BL142" s="16" t="s">
        <v>152</v>
      </c>
      <c r="BM142" s="228" t="s">
        <v>167</v>
      </c>
    </row>
    <row r="143" s="13" customFormat="1">
      <c r="A143" s="13"/>
      <c r="B143" s="230"/>
      <c r="C143" s="231"/>
      <c r="D143" s="232" t="s">
        <v>154</v>
      </c>
      <c r="E143" s="233" t="s">
        <v>1</v>
      </c>
      <c r="F143" s="234" t="s">
        <v>168</v>
      </c>
      <c r="G143" s="231"/>
      <c r="H143" s="235">
        <v>0.125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154</v>
      </c>
      <c r="AU143" s="241" t="s">
        <v>83</v>
      </c>
      <c r="AV143" s="13" t="s">
        <v>85</v>
      </c>
      <c r="AW143" s="13" t="s">
        <v>32</v>
      </c>
      <c r="AX143" s="13" t="s">
        <v>83</v>
      </c>
      <c r="AY143" s="241" t="s">
        <v>147</v>
      </c>
    </row>
    <row r="144" s="12" customFormat="1" ht="25.92" customHeight="1">
      <c r="A144" s="12"/>
      <c r="B144" s="202"/>
      <c r="C144" s="203"/>
      <c r="D144" s="204" t="s">
        <v>74</v>
      </c>
      <c r="E144" s="205" t="s">
        <v>169</v>
      </c>
      <c r="F144" s="205" t="s">
        <v>170</v>
      </c>
      <c r="G144" s="203"/>
      <c r="H144" s="203"/>
      <c r="I144" s="206"/>
      <c r="J144" s="207">
        <f>BK144</f>
        <v>0</v>
      </c>
      <c r="K144" s="203"/>
      <c r="L144" s="208"/>
      <c r="M144" s="209"/>
      <c r="N144" s="210"/>
      <c r="O144" s="210"/>
      <c r="P144" s="211">
        <f>SUM(P145:P158)</f>
        <v>0</v>
      </c>
      <c r="Q144" s="210"/>
      <c r="R144" s="211">
        <f>SUM(R145:R158)</f>
        <v>0</v>
      </c>
      <c r="S144" s="210"/>
      <c r="T144" s="212">
        <f>SUM(T145:T158)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83</v>
      </c>
      <c r="AT144" s="214" t="s">
        <v>74</v>
      </c>
      <c r="AU144" s="214" t="s">
        <v>75</v>
      </c>
      <c r="AY144" s="213" t="s">
        <v>147</v>
      </c>
      <c r="BK144" s="215">
        <f>SUM(BK145:BK158)</f>
        <v>0</v>
      </c>
    </row>
    <row r="145" s="2" customFormat="1" ht="21.75" customHeight="1">
      <c r="A145" s="37"/>
      <c r="B145" s="38"/>
      <c r="C145" s="216" t="s">
        <v>152</v>
      </c>
      <c r="D145" s="216" t="s">
        <v>148</v>
      </c>
      <c r="E145" s="217" t="s">
        <v>171</v>
      </c>
      <c r="F145" s="218" t="s">
        <v>172</v>
      </c>
      <c r="G145" s="219" t="s">
        <v>161</v>
      </c>
      <c r="H145" s="220">
        <v>1</v>
      </c>
      <c r="I145" s="221"/>
      <c r="J145" s="222">
        <f>ROUND(I145*H145,2)</f>
        <v>0</v>
      </c>
      <c r="K145" s="223"/>
      <c r="L145" s="43"/>
      <c r="M145" s="224" t="s">
        <v>1</v>
      </c>
      <c r="N145" s="225" t="s">
        <v>40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152</v>
      </c>
      <c r="AT145" s="228" t="s">
        <v>148</v>
      </c>
      <c r="AU145" s="228" t="s">
        <v>83</v>
      </c>
      <c r="AY145" s="16" t="s">
        <v>147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83</v>
      </c>
      <c r="BK145" s="229">
        <f>ROUND(I145*H145,2)</f>
        <v>0</v>
      </c>
      <c r="BL145" s="16" t="s">
        <v>152</v>
      </c>
      <c r="BM145" s="228" t="s">
        <v>173</v>
      </c>
    </row>
    <row r="146" s="2" customFormat="1" ht="16.5" customHeight="1">
      <c r="A146" s="37"/>
      <c r="B146" s="38"/>
      <c r="C146" s="216" t="s">
        <v>174</v>
      </c>
      <c r="D146" s="216" t="s">
        <v>148</v>
      </c>
      <c r="E146" s="217" t="s">
        <v>175</v>
      </c>
      <c r="F146" s="218" t="s">
        <v>176</v>
      </c>
      <c r="G146" s="219" t="s">
        <v>177</v>
      </c>
      <c r="H146" s="220">
        <v>34.280000000000001</v>
      </c>
      <c r="I146" s="221"/>
      <c r="J146" s="222">
        <f>ROUND(I146*H146,2)</f>
        <v>0</v>
      </c>
      <c r="K146" s="223"/>
      <c r="L146" s="43"/>
      <c r="M146" s="224" t="s">
        <v>1</v>
      </c>
      <c r="N146" s="225" t="s">
        <v>40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152</v>
      </c>
      <c r="AT146" s="228" t="s">
        <v>148</v>
      </c>
      <c r="AU146" s="228" t="s">
        <v>83</v>
      </c>
      <c r="AY146" s="16" t="s">
        <v>147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83</v>
      </c>
      <c r="BK146" s="229">
        <f>ROUND(I146*H146,2)</f>
        <v>0</v>
      </c>
      <c r="BL146" s="16" t="s">
        <v>152</v>
      </c>
      <c r="BM146" s="228" t="s">
        <v>178</v>
      </c>
    </row>
    <row r="147" s="13" customFormat="1">
      <c r="A147" s="13"/>
      <c r="B147" s="230"/>
      <c r="C147" s="231"/>
      <c r="D147" s="232" t="s">
        <v>154</v>
      </c>
      <c r="E147" s="233" t="s">
        <v>1</v>
      </c>
      <c r="F147" s="234" t="s">
        <v>179</v>
      </c>
      <c r="G147" s="231"/>
      <c r="H147" s="235">
        <v>34.280000000000001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154</v>
      </c>
      <c r="AU147" s="241" t="s">
        <v>83</v>
      </c>
      <c r="AV147" s="13" t="s">
        <v>85</v>
      </c>
      <c r="AW147" s="13" t="s">
        <v>32</v>
      </c>
      <c r="AX147" s="13" t="s">
        <v>83</v>
      </c>
      <c r="AY147" s="241" t="s">
        <v>147</v>
      </c>
    </row>
    <row r="148" s="2" customFormat="1" ht="21.75" customHeight="1">
      <c r="A148" s="37"/>
      <c r="B148" s="38"/>
      <c r="C148" s="216" t="s">
        <v>180</v>
      </c>
      <c r="D148" s="216" t="s">
        <v>148</v>
      </c>
      <c r="E148" s="217" t="s">
        <v>181</v>
      </c>
      <c r="F148" s="218" t="s">
        <v>182</v>
      </c>
      <c r="G148" s="219" t="s">
        <v>183</v>
      </c>
      <c r="H148" s="220">
        <v>29.760000000000002</v>
      </c>
      <c r="I148" s="221"/>
      <c r="J148" s="222">
        <f>ROUND(I148*H148,2)</f>
        <v>0</v>
      </c>
      <c r="K148" s="223"/>
      <c r="L148" s="43"/>
      <c r="M148" s="224" t="s">
        <v>1</v>
      </c>
      <c r="N148" s="225" t="s">
        <v>40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152</v>
      </c>
      <c r="AT148" s="228" t="s">
        <v>148</v>
      </c>
      <c r="AU148" s="228" t="s">
        <v>83</v>
      </c>
      <c r="AY148" s="16" t="s">
        <v>147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83</v>
      </c>
      <c r="BK148" s="229">
        <f>ROUND(I148*H148,2)</f>
        <v>0</v>
      </c>
      <c r="BL148" s="16" t="s">
        <v>152</v>
      </c>
      <c r="BM148" s="228" t="s">
        <v>184</v>
      </c>
    </row>
    <row r="149" s="13" customFormat="1">
      <c r="A149" s="13"/>
      <c r="B149" s="230"/>
      <c r="C149" s="231"/>
      <c r="D149" s="232" t="s">
        <v>154</v>
      </c>
      <c r="E149" s="233" t="s">
        <v>1</v>
      </c>
      <c r="F149" s="234" t="s">
        <v>185</v>
      </c>
      <c r="G149" s="231"/>
      <c r="H149" s="235">
        <v>7.0999999999999996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154</v>
      </c>
      <c r="AU149" s="241" t="s">
        <v>83</v>
      </c>
      <c r="AV149" s="13" t="s">
        <v>85</v>
      </c>
      <c r="AW149" s="13" t="s">
        <v>32</v>
      </c>
      <c r="AX149" s="13" t="s">
        <v>75</v>
      </c>
      <c r="AY149" s="241" t="s">
        <v>147</v>
      </c>
    </row>
    <row r="150" s="13" customFormat="1">
      <c r="A150" s="13"/>
      <c r="B150" s="230"/>
      <c r="C150" s="231"/>
      <c r="D150" s="232" t="s">
        <v>154</v>
      </c>
      <c r="E150" s="233" t="s">
        <v>1</v>
      </c>
      <c r="F150" s="234" t="s">
        <v>186</v>
      </c>
      <c r="G150" s="231"/>
      <c r="H150" s="235">
        <v>22.66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154</v>
      </c>
      <c r="AU150" s="241" t="s">
        <v>83</v>
      </c>
      <c r="AV150" s="13" t="s">
        <v>85</v>
      </c>
      <c r="AW150" s="13" t="s">
        <v>32</v>
      </c>
      <c r="AX150" s="13" t="s">
        <v>75</v>
      </c>
      <c r="AY150" s="241" t="s">
        <v>147</v>
      </c>
    </row>
    <row r="151" s="14" customFormat="1">
      <c r="A151" s="14"/>
      <c r="B151" s="253"/>
      <c r="C151" s="254"/>
      <c r="D151" s="232" t="s">
        <v>154</v>
      </c>
      <c r="E151" s="255" t="s">
        <v>1</v>
      </c>
      <c r="F151" s="256" t="s">
        <v>187</v>
      </c>
      <c r="G151" s="254"/>
      <c r="H151" s="257">
        <v>29.760000000000002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154</v>
      </c>
      <c r="AU151" s="263" t="s">
        <v>83</v>
      </c>
      <c r="AV151" s="14" t="s">
        <v>152</v>
      </c>
      <c r="AW151" s="14" t="s">
        <v>32</v>
      </c>
      <c r="AX151" s="14" t="s">
        <v>83</v>
      </c>
      <c r="AY151" s="263" t="s">
        <v>147</v>
      </c>
    </row>
    <row r="152" s="2" customFormat="1" ht="21.75" customHeight="1">
      <c r="A152" s="37"/>
      <c r="B152" s="38"/>
      <c r="C152" s="216" t="s">
        <v>188</v>
      </c>
      <c r="D152" s="216" t="s">
        <v>148</v>
      </c>
      <c r="E152" s="217" t="s">
        <v>189</v>
      </c>
      <c r="F152" s="218" t="s">
        <v>190</v>
      </c>
      <c r="G152" s="219" t="s">
        <v>183</v>
      </c>
      <c r="H152" s="220">
        <v>23.649999999999999</v>
      </c>
      <c r="I152" s="221"/>
      <c r="J152" s="222">
        <f>ROUND(I152*H152,2)</f>
        <v>0</v>
      </c>
      <c r="K152" s="223"/>
      <c r="L152" s="43"/>
      <c r="M152" s="224" t="s">
        <v>1</v>
      </c>
      <c r="N152" s="225" t="s">
        <v>40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152</v>
      </c>
      <c r="AT152" s="228" t="s">
        <v>148</v>
      </c>
      <c r="AU152" s="228" t="s">
        <v>83</v>
      </c>
      <c r="AY152" s="16" t="s">
        <v>147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83</v>
      </c>
      <c r="BK152" s="229">
        <f>ROUND(I152*H152,2)</f>
        <v>0</v>
      </c>
      <c r="BL152" s="16" t="s">
        <v>152</v>
      </c>
      <c r="BM152" s="228" t="s">
        <v>191</v>
      </c>
    </row>
    <row r="153" s="13" customFormat="1">
      <c r="A153" s="13"/>
      <c r="B153" s="230"/>
      <c r="C153" s="231"/>
      <c r="D153" s="232" t="s">
        <v>154</v>
      </c>
      <c r="E153" s="233" t="s">
        <v>1</v>
      </c>
      <c r="F153" s="234" t="s">
        <v>185</v>
      </c>
      <c r="G153" s="231"/>
      <c r="H153" s="235">
        <v>7.0999999999999996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154</v>
      </c>
      <c r="AU153" s="241" t="s">
        <v>83</v>
      </c>
      <c r="AV153" s="13" t="s">
        <v>85</v>
      </c>
      <c r="AW153" s="13" t="s">
        <v>32</v>
      </c>
      <c r="AX153" s="13" t="s">
        <v>75</v>
      </c>
      <c r="AY153" s="241" t="s">
        <v>147</v>
      </c>
    </row>
    <row r="154" s="13" customFormat="1">
      <c r="A154" s="13"/>
      <c r="B154" s="230"/>
      <c r="C154" s="231"/>
      <c r="D154" s="232" t="s">
        <v>154</v>
      </c>
      <c r="E154" s="233" t="s">
        <v>1</v>
      </c>
      <c r="F154" s="234" t="s">
        <v>192</v>
      </c>
      <c r="G154" s="231"/>
      <c r="H154" s="235">
        <v>4.9000000000000004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154</v>
      </c>
      <c r="AU154" s="241" t="s">
        <v>83</v>
      </c>
      <c r="AV154" s="13" t="s">
        <v>85</v>
      </c>
      <c r="AW154" s="13" t="s">
        <v>32</v>
      </c>
      <c r="AX154" s="13" t="s">
        <v>75</v>
      </c>
      <c r="AY154" s="241" t="s">
        <v>147</v>
      </c>
    </row>
    <row r="155" s="13" customFormat="1">
      <c r="A155" s="13"/>
      <c r="B155" s="230"/>
      <c r="C155" s="231"/>
      <c r="D155" s="232" t="s">
        <v>154</v>
      </c>
      <c r="E155" s="233" t="s">
        <v>1</v>
      </c>
      <c r="F155" s="234" t="s">
        <v>193</v>
      </c>
      <c r="G155" s="231"/>
      <c r="H155" s="235">
        <v>11.65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154</v>
      </c>
      <c r="AU155" s="241" t="s">
        <v>83</v>
      </c>
      <c r="AV155" s="13" t="s">
        <v>85</v>
      </c>
      <c r="AW155" s="13" t="s">
        <v>32</v>
      </c>
      <c r="AX155" s="13" t="s">
        <v>75</v>
      </c>
      <c r="AY155" s="241" t="s">
        <v>147</v>
      </c>
    </row>
    <row r="156" s="14" customFormat="1">
      <c r="A156" s="14"/>
      <c r="B156" s="253"/>
      <c r="C156" s="254"/>
      <c r="D156" s="232" t="s">
        <v>154</v>
      </c>
      <c r="E156" s="255" t="s">
        <v>1</v>
      </c>
      <c r="F156" s="256" t="s">
        <v>187</v>
      </c>
      <c r="G156" s="254"/>
      <c r="H156" s="257">
        <v>23.649999999999999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3" t="s">
        <v>154</v>
      </c>
      <c r="AU156" s="263" t="s">
        <v>83</v>
      </c>
      <c r="AV156" s="14" t="s">
        <v>152</v>
      </c>
      <c r="AW156" s="14" t="s">
        <v>32</v>
      </c>
      <c r="AX156" s="14" t="s">
        <v>83</v>
      </c>
      <c r="AY156" s="263" t="s">
        <v>147</v>
      </c>
    </row>
    <row r="157" s="2" customFormat="1" ht="16.5" customHeight="1">
      <c r="A157" s="37"/>
      <c r="B157" s="38"/>
      <c r="C157" s="216" t="s">
        <v>162</v>
      </c>
      <c r="D157" s="216" t="s">
        <v>148</v>
      </c>
      <c r="E157" s="217" t="s">
        <v>194</v>
      </c>
      <c r="F157" s="218" t="s">
        <v>195</v>
      </c>
      <c r="G157" s="219" t="s">
        <v>177</v>
      </c>
      <c r="H157" s="220">
        <v>0.311</v>
      </c>
      <c r="I157" s="221"/>
      <c r="J157" s="222">
        <f>ROUND(I157*H157,2)</f>
        <v>0</v>
      </c>
      <c r="K157" s="223"/>
      <c r="L157" s="43"/>
      <c r="M157" s="224" t="s">
        <v>1</v>
      </c>
      <c r="N157" s="225" t="s">
        <v>40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152</v>
      </c>
      <c r="AT157" s="228" t="s">
        <v>148</v>
      </c>
      <c r="AU157" s="228" t="s">
        <v>83</v>
      </c>
      <c r="AY157" s="16" t="s">
        <v>147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83</v>
      </c>
      <c r="BK157" s="229">
        <f>ROUND(I157*H157,2)</f>
        <v>0</v>
      </c>
      <c r="BL157" s="16" t="s">
        <v>152</v>
      </c>
      <c r="BM157" s="228" t="s">
        <v>196</v>
      </c>
    </row>
    <row r="158" s="13" customFormat="1">
      <c r="A158" s="13"/>
      <c r="B158" s="230"/>
      <c r="C158" s="231"/>
      <c r="D158" s="232" t="s">
        <v>154</v>
      </c>
      <c r="E158" s="233" t="s">
        <v>1</v>
      </c>
      <c r="F158" s="234" t="s">
        <v>197</v>
      </c>
      <c r="G158" s="231"/>
      <c r="H158" s="235">
        <v>0.311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154</v>
      </c>
      <c r="AU158" s="241" t="s">
        <v>83</v>
      </c>
      <c r="AV158" s="13" t="s">
        <v>85</v>
      </c>
      <c r="AW158" s="13" t="s">
        <v>32</v>
      </c>
      <c r="AX158" s="13" t="s">
        <v>83</v>
      </c>
      <c r="AY158" s="241" t="s">
        <v>147</v>
      </c>
    </row>
    <row r="159" s="12" customFormat="1" ht="25.92" customHeight="1">
      <c r="A159" s="12"/>
      <c r="B159" s="202"/>
      <c r="C159" s="203"/>
      <c r="D159" s="204" t="s">
        <v>74</v>
      </c>
      <c r="E159" s="205" t="s">
        <v>198</v>
      </c>
      <c r="F159" s="205" t="s">
        <v>199</v>
      </c>
      <c r="G159" s="203"/>
      <c r="H159" s="203"/>
      <c r="I159" s="206"/>
      <c r="J159" s="207">
        <f>BK159</f>
        <v>0</v>
      </c>
      <c r="K159" s="203"/>
      <c r="L159" s="208"/>
      <c r="M159" s="209"/>
      <c r="N159" s="210"/>
      <c r="O159" s="210"/>
      <c r="P159" s="211">
        <f>SUM(P160:P161)</f>
        <v>0</v>
      </c>
      <c r="Q159" s="210"/>
      <c r="R159" s="211">
        <f>SUM(R160:R161)</f>
        <v>0</v>
      </c>
      <c r="S159" s="210"/>
      <c r="T159" s="212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83</v>
      </c>
      <c r="AT159" s="214" t="s">
        <v>74</v>
      </c>
      <c r="AU159" s="214" t="s">
        <v>75</v>
      </c>
      <c r="AY159" s="213" t="s">
        <v>147</v>
      </c>
      <c r="BK159" s="215">
        <f>SUM(BK160:BK161)</f>
        <v>0</v>
      </c>
    </row>
    <row r="160" s="2" customFormat="1" ht="21.75" customHeight="1">
      <c r="A160" s="37"/>
      <c r="B160" s="38"/>
      <c r="C160" s="216" t="s">
        <v>200</v>
      </c>
      <c r="D160" s="216" t="s">
        <v>148</v>
      </c>
      <c r="E160" s="217" t="s">
        <v>201</v>
      </c>
      <c r="F160" s="218" t="s">
        <v>202</v>
      </c>
      <c r="G160" s="219" t="s">
        <v>151</v>
      </c>
      <c r="H160" s="220">
        <v>0.33000000000000002</v>
      </c>
      <c r="I160" s="221"/>
      <c r="J160" s="222">
        <f>ROUND(I160*H160,2)</f>
        <v>0</v>
      </c>
      <c r="K160" s="223"/>
      <c r="L160" s="43"/>
      <c r="M160" s="224" t="s">
        <v>1</v>
      </c>
      <c r="N160" s="225" t="s">
        <v>40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152</v>
      </c>
      <c r="AT160" s="228" t="s">
        <v>148</v>
      </c>
      <c r="AU160" s="228" t="s">
        <v>83</v>
      </c>
      <c r="AY160" s="16" t="s">
        <v>147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83</v>
      </c>
      <c r="BK160" s="229">
        <f>ROUND(I160*H160,2)</f>
        <v>0</v>
      </c>
      <c r="BL160" s="16" t="s">
        <v>152</v>
      </c>
      <c r="BM160" s="228" t="s">
        <v>203</v>
      </c>
    </row>
    <row r="161" s="13" customFormat="1">
      <c r="A161" s="13"/>
      <c r="B161" s="230"/>
      <c r="C161" s="231"/>
      <c r="D161" s="232" t="s">
        <v>154</v>
      </c>
      <c r="E161" s="233" t="s">
        <v>1</v>
      </c>
      <c r="F161" s="234" t="s">
        <v>204</v>
      </c>
      <c r="G161" s="231"/>
      <c r="H161" s="235">
        <v>0.33000000000000002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154</v>
      </c>
      <c r="AU161" s="241" t="s">
        <v>83</v>
      </c>
      <c r="AV161" s="13" t="s">
        <v>85</v>
      </c>
      <c r="AW161" s="13" t="s">
        <v>32</v>
      </c>
      <c r="AX161" s="13" t="s">
        <v>83</v>
      </c>
      <c r="AY161" s="241" t="s">
        <v>147</v>
      </c>
    </row>
    <row r="162" s="12" customFormat="1" ht="25.92" customHeight="1">
      <c r="A162" s="12"/>
      <c r="B162" s="202"/>
      <c r="C162" s="203"/>
      <c r="D162" s="204" t="s">
        <v>74</v>
      </c>
      <c r="E162" s="205" t="s">
        <v>205</v>
      </c>
      <c r="F162" s="205" t="s">
        <v>206</v>
      </c>
      <c r="G162" s="203"/>
      <c r="H162" s="203"/>
      <c r="I162" s="206"/>
      <c r="J162" s="207">
        <f>BK162</f>
        <v>0</v>
      </c>
      <c r="K162" s="203"/>
      <c r="L162" s="208"/>
      <c r="M162" s="209"/>
      <c r="N162" s="210"/>
      <c r="O162" s="210"/>
      <c r="P162" s="211">
        <f>SUM(P163:P200)</f>
        <v>0</v>
      </c>
      <c r="Q162" s="210"/>
      <c r="R162" s="211">
        <f>SUM(R163:R200)</f>
        <v>0</v>
      </c>
      <c r="S162" s="210"/>
      <c r="T162" s="212">
        <f>SUM(T163:T200)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83</v>
      </c>
      <c r="AT162" s="214" t="s">
        <v>74</v>
      </c>
      <c r="AU162" s="214" t="s">
        <v>75</v>
      </c>
      <c r="AY162" s="213" t="s">
        <v>147</v>
      </c>
      <c r="BK162" s="215">
        <f>SUM(BK163:BK200)</f>
        <v>0</v>
      </c>
    </row>
    <row r="163" s="2" customFormat="1" ht="16.5" customHeight="1">
      <c r="A163" s="37"/>
      <c r="B163" s="38"/>
      <c r="C163" s="216" t="s">
        <v>207</v>
      </c>
      <c r="D163" s="216" t="s">
        <v>148</v>
      </c>
      <c r="E163" s="217" t="s">
        <v>208</v>
      </c>
      <c r="F163" s="218" t="s">
        <v>209</v>
      </c>
      <c r="G163" s="219" t="s">
        <v>177</v>
      </c>
      <c r="H163" s="220">
        <v>135.155</v>
      </c>
      <c r="I163" s="221"/>
      <c r="J163" s="222">
        <f>ROUND(I163*H163,2)</f>
        <v>0</v>
      </c>
      <c r="K163" s="223"/>
      <c r="L163" s="43"/>
      <c r="M163" s="224" t="s">
        <v>1</v>
      </c>
      <c r="N163" s="225" t="s">
        <v>40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152</v>
      </c>
      <c r="AT163" s="228" t="s">
        <v>148</v>
      </c>
      <c r="AU163" s="228" t="s">
        <v>83</v>
      </c>
      <c r="AY163" s="16" t="s">
        <v>147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83</v>
      </c>
      <c r="BK163" s="229">
        <f>ROUND(I163*H163,2)</f>
        <v>0</v>
      </c>
      <c r="BL163" s="16" t="s">
        <v>152</v>
      </c>
      <c r="BM163" s="228" t="s">
        <v>210</v>
      </c>
    </row>
    <row r="164" s="13" customFormat="1">
      <c r="A164" s="13"/>
      <c r="B164" s="230"/>
      <c r="C164" s="231"/>
      <c r="D164" s="232" t="s">
        <v>154</v>
      </c>
      <c r="E164" s="233" t="s">
        <v>1</v>
      </c>
      <c r="F164" s="234" t="s">
        <v>211</v>
      </c>
      <c r="G164" s="231"/>
      <c r="H164" s="235">
        <v>129.12000000000001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154</v>
      </c>
      <c r="AU164" s="241" t="s">
        <v>83</v>
      </c>
      <c r="AV164" s="13" t="s">
        <v>85</v>
      </c>
      <c r="AW164" s="13" t="s">
        <v>32</v>
      </c>
      <c r="AX164" s="13" t="s">
        <v>75</v>
      </c>
      <c r="AY164" s="241" t="s">
        <v>147</v>
      </c>
    </row>
    <row r="165" s="13" customFormat="1">
      <c r="A165" s="13"/>
      <c r="B165" s="230"/>
      <c r="C165" s="231"/>
      <c r="D165" s="232" t="s">
        <v>154</v>
      </c>
      <c r="E165" s="233" t="s">
        <v>1</v>
      </c>
      <c r="F165" s="234" t="s">
        <v>212</v>
      </c>
      <c r="G165" s="231"/>
      <c r="H165" s="235">
        <v>6.0350000000000001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154</v>
      </c>
      <c r="AU165" s="241" t="s">
        <v>83</v>
      </c>
      <c r="AV165" s="13" t="s">
        <v>85</v>
      </c>
      <c r="AW165" s="13" t="s">
        <v>32</v>
      </c>
      <c r="AX165" s="13" t="s">
        <v>75</v>
      </c>
      <c r="AY165" s="241" t="s">
        <v>147</v>
      </c>
    </row>
    <row r="166" s="14" customFormat="1">
      <c r="A166" s="14"/>
      <c r="B166" s="253"/>
      <c r="C166" s="254"/>
      <c r="D166" s="232" t="s">
        <v>154</v>
      </c>
      <c r="E166" s="255" t="s">
        <v>1</v>
      </c>
      <c r="F166" s="256" t="s">
        <v>187</v>
      </c>
      <c r="G166" s="254"/>
      <c r="H166" s="257">
        <v>135.155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154</v>
      </c>
      <c r="AU166" s="263" t="s">
        <v>83</v>
      </c>
      <c r="AV166" s="14" t="s">
        <v>152</v>
      </c>
      <c r="AW166" s="14" t="s">
        <v>32</v>
      </c>
      <c r="AX166" s="14" t="s">
        <v>83</v>
      </c>
      <c r="AY166" s="263" t="s">
        <v>147</v>
      </c>
    </row>
    <row r="167" s="2" customFormat="1" ht="16.5" customHeight="1">
      <c r="A167" s="37"/>
      <c r="B167" s="38"/>
      <c r="C167" s="216" t="s">
        <v>213</v>
      </c>
      <c r="D167" s="216" t="s">
        <v>148</v>
      </c>
      <c r="E167" s="217" t="s">
        <v>214</v>
      </c>
      <c r="F167" s="218" t="s">
        <v>215</v>
      </c>
      <c r="G167" s="219" t="s">
        <v>177</v>
      </c>
      <c r="H167" s="220">
        <v>267.72000000000003</v>
      </c>
      <c r="I167" s="221"/>
      <c r="J167" s="222">
        <f>ROUND(I167*H167,2)</f>
        <v>0</v>
      </c>
      <c r="K167" s="223"/>
      <c r="L167" s="43"/>
      <c r="M167" s="224" t="s">
        <v>1</v>
      </c>
      <c r="N167" s="225" t="s">
        <v>40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152</v>
      </c>
      <c r="AT167" s="228" t="s">
        <v>148</v>
      </c>
      <c r="AU167" s="228" t="s">
        <v>83</v>
      </c>
      <c r="AY167" s="16" t="s">
        <v>147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83</v>
      </c>
      <c r="BK167" s="229">
        <f>ROUND(I167*H167,2)</f>
        <v>0</v>
      </c>
      <c r="BL167" s="16" t="s">
        <v>152</v>
      </c>
      <c r="BM167" s="228" t="s">
        <v>216</v>
      </c>
    </row>
    <row r="168" s="13" customFormat="1">
      <c r="A168" s="13"/>
      <c r="B168" s="230"/>
      <c r="C168" s="231"/>
      <c r="D168" s="232" t="s">
        <v>154</v>
      </c>
      <c r="E168" s="233" t="s">
        <v>1</v>
      </c>
      <c r="F168" s="234" t="s">
        <v>217</v>
      </c>
      <c r="G168" s="231"/>
      <c r="H168" s="235">
        <v>267.72000000000003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154</v>
      </c>
      <c r="AU168" s="241" t="s">
        <v>83</v>
      </c>
      <c r="AV168" s="13" t="s">
        <v>85</v>
      </c>
      <c r="AW168" s="13" t="s">
        <v>32</v>
      </c>
      <c r="AX168" s="13" t="s">
        <v>83</v>
      </c>
      <c r="AY168" s="241" t="s">
        <v>147</v>
      </c>
    </row>
    <row r="169" s="2" customFormat="1" ht="21.75" customHeight="1">
      <c r="A169" s="37"/>
      <c r="B169" s="38"/>
      <c r="C169" s="216" t="s">
        <v>8</v>
      </c>
      <c r="D169" s="216" t="s">
        <v>148</v>
      </c>
      <c r="E169" s="217" t="s">
        <v>218</v>
      </c>
      <c r="F169" s="218" t="s">
        <v>219</v>
      </c>
      <c r="G169" s="219" t="s">
        <v>177</v>
      </c>
      <c r="H169" s="220">
        <v>30.670000000000002</v>
      </c>
      <c r="I169" s="221"/>
      <c r="J169" s="222">
        <f>ROUND(I169*H169,2)</f>
        <v>0</v>
      </c>
      <c r="K169" s="223"/>
      <c r="L169" s="43"/>
      <c r="M169" s="224" t="s">
        <v>1</v>
      </c>
      <c r="N169" s="225" t="s">
        <v>40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152</v>
      </c>
      <c r="AT169" s="228" t="s">
        <v>148</v>
      </c>
      <c r="AU169" s="228" t="s">
        <v>83</v>
      </c>
      <c r="AY169" s="16" t="s">
        <v>147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83</v>
      </c>
      <c r="BK169" s="229">
        <f>ROUND(I169*H169,2)</f>
        <v>0</v>
      </c>
      <c r="BL169" s="16" t="s">
        <v>152</v>
      </c>
      <c r="BM169" s="228" t="s">
        <v>220</v>
      </c>
    </row>
    <row r="170" s="13" customFormat="1">
      <c r="A170" s="13"/>
      <c r="B170" s="230"/>
      <c r="C170" s="231"/>
      <c r="D170" s="232" t="s">
        <v>154</v>
      </c>
      <c r="E170" s="233" t="s">
        <v>1</v>
      </c>
      <c r="F170" s="234" t="s">
        <v>221</v>
      </c>
      <c r="G170" s="231"/>
      <c r="H170" s="235">
        <v>30.670000000000002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154</v>
      </c>
      <c r="AU170" s="241" t="s">
        <v>83</v>
      </c>
      <c r="AV170" s="13" t="s">
        <v>85</v>
      </c>
      <c r="AW170" s="13" t="s">
        <v>32</v>
      </c>
      <c r="AX170" s="13" t="s">
        <v>83</v>
      </c>
      <c r="AY170" s="241" t="s">
        <v>147</v>
      </c>
    </row>
    <row r="171" s="2" customFormat="1" ht="16.5" customHeight="1">
      <c r="A171" s="37"/>
      <c r="B171" s="38"/>
      <c r="C171" s="216" t="s">
        <v>222</v>
      </c>
      <c r="D171" s="216" t="s">
        <v>148</v>
      </c>
      <c r="E171" s="217" t="s">
        <v>223</v>
      </c>
      <c r="F171" s="218" t="s">
        <v>224</v>
      </c>
      <c r="G171" s="219" t="s">
        <v>177</v>
      </c>
      <c r="H171" s="220">
        <v>16.640000000000001</v>
      </c>
      <c r="I171" s="221"/>
      <c r="J171" s="222">
        <f>ROUND(I171*H171,2)</f>
        <v>0</v>
      </c>
      <c r="K171" s="223"/>
      <c r="L171" s="43"/>
      <c r="M171" s="224" t="s">
        <v>1</v>
      </c>
      <c r="N171" s="225" t="s">
        <v>40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152</v>
      </c>
      <c r="AT171" s="228" t="s">
        <v>148</v>
      </c>
      <c r="AU171" s="228" t="s">
        <v>83</v>
      </c>
      <c r="AY171" s="16" t="s">
        <v>147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83</v>
      </c>
      <c r="BK171" s="229">
        <f>ROUND(I171*H171,2)</f>
        <v>0</v>
      </c>
      <c r="BL171" s="16" t="s">
        <v>152</v>
      </c>
      <c r="BM171" s="228" t="s">
        <v>225</v>
      </c>
    </row>
    <row r="172" s="13" customFormat="1">
      <c r="A172" s="13"/>
      <c r="B172" s="230"/>
      <c r="C172" s="231"/>
      <c r="D172" s="232" t="s">
        <v>154</v>
      </c>
      <c r="E172" s="233" t="s">
        <v>1</v>
      </c>
      <c r="F172" s="234" t="s">
        <v>226</v>
      </c>
      <c r="G172" s="231"/>
      <c r="H172" s="235">
        <v>16.5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154</v>
      </c>
      <c r="AU172" s="241" t="s">
        <v>83</v>
      </c>
      <c r="AV172" s="13" t="s">
        <v>85</v>
      </c>
      <c r="AW172" s="13" t="s">
        <v>32</v>
      </c>
      <c r="AX172" s="13" t="s">
        <v>75</v>
      </c>
      <c r="AY172" s="241" t="s">
        <v>147</v>
      </c>
    </row>
    <row r="173" s="13" customFormat="1">
      <c r="A173" s="13"/>
      <c r="B173" s="230"/>
      <c r="C173" s="231"/>
      <c r="D173" s="232" t="s">
        <v>154</v>
      </c>
      <c r="E173" s="233" t="s">
        <v>1</v>
      </c>
      <c r="F173" s="234" t="s">
        <v>227</v>
      </c>
      <c r="G173" s="231"/>
      <c r="H173" s="235">
        <v>0.14000000000000001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154</v>
      </c>
      <c r="AU173" s="241" t="s">
        <v>83</v>
      </c>
      <c r="AV173" s="13" t="s">
        <v>85</v>
      </c>
      <c r="AW173" s="13" t="s">
        <v>32</v>
      </c>
      <c r="AX173" s="13" t="s">
        <v>75</v>
      </c>
      <c r="AY173" s="241" t="s">
        <v>147</v>
      </c>
    </row>
    <row r="174" s="14" customFormat="1">
      <c r="A174" s="14"/>
      <c r="B174" s="253"/>
      <c r="C174" s="254"/>
      <c r="D174" s="232" t="s">
        <v>154</v>
      </c>
      <c r="E174" s="255" t="s">
        <v>1</v>
      </c>
      <c r="F174" s="256" t="s">
        <v>187</v>
      </c>
      <c r="G174" s="254"/>
      <c r="H174" s="257">
        <v>16.640000000000001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3" t="s">
        <v>154</v>
      </c>
      <c r="AU174" s="263" t="s">
        <v>83</v>
      </c>
      <c r="AV174" s="14" t="s">
        <v>152</v>
      </c>
      <c r="AW174" s="14" t="s">
        <v>32</v>
      </c>
      <c r="AX174" s="14" t="s">
        <v>83</v>
      </c>
      <c r="AY174" s="263" t="s">
        <v>147</v>
      </c>
    </row>
    <row r="175" s="2" customFormat="1" ht="21.75" customHeight="1">
      <c r="A175" s="37"/>
      <c r="B175" s="38"/>
      <c r="C175" s="216" t="s">
        <v>228</v>
      </c>
      <c r="D175" s="216" t="s">
        <v>148</v>
      </c>
      <c r="E175" s="217" t="s">
        <v>229</v>
      </c>
      <c r="F175" s="218" t="s">
        <v>230</v>
      </c>
      <c r="G175" s="219" t="s">
        <v>177</v>
      </c>
      <c r="H175" s="220">
        <v>362.03300000000002</v>
      </c>
      <c r="I175" s="221"/>
      <c r="J175" s="222">
        <f>ROUND(I175*H175,2)</f>
        <v>0</v>
      </c>
      <c r="K175" s="223"/>
      <c r="L175" s="43"/>
      <c r="M175" s="224" t="s">
        <v>1</v>
      </c>
      <c r="N175" s="225" t="s">
        <v>40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152</v>
      </c>
      <c r="AT175" s="228" t="s">
        <v>148</v>
      </c>
      <c r="AU175" s="228" t="s">
        <v>83</v>
      </c>
      <c r="AY175" s="16" t="s">
        <v>147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83</v>
      </c>
      <c r="BK175" s="229">
        <f>ROUND(I175*H175,2)</f>
        <v>0</v>
      </c>
      <c r="BL175" s="16" t="s">
        <v>152</v>
      </c>
      <c r="BM175" s="228" t="s">
        <v>231</v>
      </c>
    </row>
    <row r="176" s="2" customFormat="1">
      <c r="A176" s="37"/>
      <c r="B176" s="38"/>
      <c r="C176" s="39"/>
      <c r="D176" s="232" t="s">
        <v>232</v>
      </c>
      <c r="E176" s="39"/>
      <c r="F176" s="264" t="s">
        <v>233</v>
      </c>
      <c r="G176" s="39"/>
      <c r="H176" s="39"/>
      <c r="I176" s="265"/>
      <c r="J176" s="39"/>
      <c r="K176" s="39"/>
      <c r="L176" s="43"/>
      <c r="M176" s="266"/>
      <c r="N176" s="267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232</v>
      </c>
      <c r="AU176" s="16" t="s">
        <v>83</v>
      </c>
    </row>
    <row r="177" s="13" customFormat="1">
      <c r="A177" s="13"/>
      <c r="B177" s="230"/>
      <c r="C177" s="231"/>
      <c r="D177" s="232" t="s">
        <v>154</v>
      </c>
      <c r="E177" s="233" t="s">
        <v>1</v>
      </c>
      <c r="F177" s="234" t="s">
        <v>234</v>
      </c>
      <c r="G177" s="231"/>
      <c r="H177" s="235">
        <v>629.75300000000004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154</v>
      </c>
      <c r="AU177" s="241" t="s">
        <v>83</v>
      </c>
      <c r="AV177" s="13" t="s">
        <v>85</v>
      </c>
      <c r="AW177" s="13" t="s">
        <v>32</v>
      </c>
      <c r="AX177" s="13" t="s">
        <v>75</v>
      </c>
      <c r="AY177" s="241" t="s">
        <v>147</v>
      </c>
    </row>
    <row r="178" s="13" customFormat="1">
      <c r="A178" s="13"/>
      <c r="B178" s="230"/>
      <c r="C178" s="231"/>
      <c r="D178" s="232" t="s">
        <v>154</v>
      </c>
      <c r="E178" s="233" t="s">
        <v>1</v>
      </c>
      <c r="F178" s="234" t="s">
        <v>235</v>
      </c>
      <c r="G178" s="231"/>
      <c r="H178" s="235">
        <v>-267.72000000000003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154</v>
      </c>
      <c r="AU178" s="241" t="s">
        <v>83</v>
      </c>
      <c r="AV178" s="13" t="s">
        <v>85</v>
      </c>
      <c r="AW178" s="13" t="s">
        <v>32</v>
      </c>
      <c r="AX178" s="13" t="s">
        <v>75</v>
      </c>
      <c r="AY178" s="241" t="s">
        <v>147</v>
      </c>
    </row>
    <row r="179" s="14" customFormat="1">
      <c r="A179" s="14"/>
      <c r="B179" s="253"/>
      <c r="C179" s="254"/>
      <c r="D179" s="232" t="s">
        <v>154</v>
      </c>
      <c r="E179" s="255" t="s">
        <v>1</v>
      </c>
      <c r="F179" s="256" t="s">
        <v>187</v>
      </c>
      <c r="G179" s="254"/>
      <c r="H179" s="257">
        <v>362.03300000000002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3" t="s">
        <v>154</v>
      </c>
      <c r="AU179" s="263" t="s">
        <v>83</v>
      </c>
      <c r="AV179" s="14" t="s">
        <v>152</v>
      </c>
      <c r="AW179" s="14" t="s">
        <v>32</v>
      </c>
      <c r="AX179" s="14" t="s">
        <v>83</v>
      </c>
      <c r="AY179" s="263" t="s">
        <v>147</v>
      </c>
    </row>
    <row r="180" s="2" customFormat="1" ht="16.5" customHeight="1">
      <c r="A180" s="37"/>
      <c r="B180" s="38"/>
      <c r="C180" s="216" t="s">
        <v>236</v>
      </c>
      <c r="D180" s="216" t="s">
        <v>148</v>
      </c>
      <c r="E180" s="217" t="s">
        <v>237</v>
      </c>
      <c r="F180" s="218" t="s">
        <v>238</v>
      </c>
      <c r="G180" s="219" t="s">
        <v>177</v>
      </c>
      <c r="H180" s="220">
        <v>43.93</v>
      </c>
      <c r="I180" s="221"/>
      <c r="J180" s="222">
        <f>ROUND(I180*H180,2)</f>
        <v>0</v>
      </c>
      <c r="K180" s="223"/>
      <c r="L180" s="43"/>
      <c r="M180" s="224" t="s">
        <v>1</v>
      </c>
      <c r="N180" s="225" t="s">
        <v>40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152</v>
      </c>
      <c r="AT180" s="228" t="s">
        <v>148</v>
      </c>
      <c r="AU180" s="228" t="s">
        <v>83</v>
      </c>
      <c r="AY180" s="16" t="s">
        <v>147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83</v>
      </c>
      <c r="BK180" s="229">
        <f>ROUND(I180*H180,2)</f>
        <v>0</v>
      </c>
      <c r="BL180" s="16" t="s">
        <v>152</v>
      </c>
      <c r="BM180" s="228" t="s">
        <v>239</v>
      </c>
    </row>
    <row r="181" s="13" customFormat="1">
      <c r="A181" s="13"/>
      <c r="B181" s="230"/>
      <c r="C181" s="231"/>
      <c r="D181" s="232" t="s">
        <v>154</v>
      </c>
      <c r="E181" s="233" t="s">
        <v>1</v>
      </c>
      <c r="F181" s="234" t="s">
        <v>240</v>
      </c>
      <c r="G181" s="231"/>
      <c r="H181" s="235">
        <v>43.93</v>
      </c>
      <c r="I181" s="236"/>
      <c r="J181" s="231"/>
      <c r="K181" s="231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154</v>
      </c>
      <c r="AU181" s="241" t="s">
        <v>83</v>
      </c>
      <c r="AV181" s="13" t="s">
        <v>85</v>
      </c>
      <c r="AW181" s="13" t="s">
        <v>32</v>
      </c>
      <c r="AX181" s="13" t="s">
        <v>83</v>
      </c>
      <c r="AY181" s="241" t="s">
        <v>147</v>
      </c>
    </row>
    <row r="182" s="2" customFormat="1" ht="16.5" customHeight="1">
      <c r="A182" s="37"/>
      <c r="B182" s="38"/>
      <c r="C182" s="216" t="s">
        <v>241</v>
      </c>
      <c r="D182" s="216" t="s">
        <v>148</v>
      </c>
      <c r="E182" s="217" t="s">
        <v>242</v>
      </c>
      <c r="F182" s="218" t="s">
        <v>243</v>
      </c>
      <c r="G182" s="219" t="s">
        <v>177</v>
      </c>
      <c r="H182" s="220">
        <v>67.578000000000003</v>
      </c>
      <c r="I182" s="221"/>
      <c r="J182" s="222">
        <f>ROUND(I182*H182,2)</f>
        <v>0</v>
      </c>
      <c r="K182" s="223"/>
      <c r="L182" s="43"/>
      <c r="M182" s="224" t="s">
        <v>1</v>
      </c>
      <c r="N182" s="225" t="s">
        <v>40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152</v>
      </c>
      <c r="AT182" s="228" t="s">
        <v>148</v>
      </c>
      <c r="AU182" s="228" t="s">
        <v>83</v>
      </c>
      <c r="AY182" s="16" t="s">
        <v>147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83</v>
      </c>
      <c r="BK182" s="229">
        <f>ROUND(I182*H182,2)</f>
        <v>0</v>
      </c>
      <c r="BL182" s="16" t="s">
        <v>152</v>
      </c>
      <c r="BM182" s="228" t="s">
        <v>244</v>
      </c>
    </row>
    <row r="183" s="13" customFormat="1">
      <c r="A183" s="13"/>
      <c r="B183" s="230"/>
      <c r="C183" s="231"/>
      <c r="D183" s="232" t="s">
        <v>154</v>
      </c>
      <c r="E183" s="233" t="s">
        <v>1</v>
      </c>
      <c r="F183" s="234" t="s">
        <v>245</v>
      </c>
      <c r="G183" s="231"/>
      <c r="H183" s="235">
        <v>64.560000000000002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154</v>
      </c>
      <c r="AU183" s="241" t="s">
        <v>83</v>
      </c>
      <c r="AV183" s="13" t="s">
        <v>85</v>
      </c>
      <c r="AW183" s="13" t="s">
        <v>32</v>
      </c>
      <c r="AX183" s="13" t="s">
        <v>75</v>
      </c>
      <c r="AY183" s="241" t="s">
        <v>147</v>
      </c>
    </row>
    <row r="184" s="13" customFormat="1">
      <c r="A184" s="13"/>
      <c r="B184" s="230"/>
      <c r="C184" s="231"/>
      <c r="D184" s="232" t="s">
        <v>154</v>
      </c>
      <c r="E184" s="233" t="s">
        <v>1</v>
      </c>
      <c r="F184" s="234" t="s">
        <v>246</v>
      </c>
      <c r="G184" s="231"/>
      <c r="H184" s="235">
        <v>3.0179999999999998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154</v>
      </c>
      <c r="AU184" s="241" t="s">
        <v>83</v>
      </c>
      <c r="AV184" s="13" t="s">
        <v>85</v>
      </c>
      <c r="AW184" s="13" t="s">
        <v>32</v>
      </c>
      <c r="AX184" s="13" t="s">
        <v>75</v>
      </c>
      <c r="AY184" s="241" t="s">
        <v>147</v>
      </c>
    </row>
    <row r="185" s="14" customFormat="1">
      <c r="A185" s="14"/>
      <c r="B185" s="253"/>
      <c r="C185" s="254"/>
      <c r="D185" s="232" t="s">
        <v>154</v>
      </c>
      <c r="E185" s="255" t="s">
        <v>1</v>
      </c>
      <c r="F185" s="256" t="s">
        <v>187</v>
      </c>
      <c r="G185" s="254"/>
      <c r="H185" s="257">
        <v>67.578000000000003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3" t="s">
        <v>154</v>
      </c>
      <c r="AU185" s="263" t="s">
        <v>83</v>
      </c>
      <c r="AV185" s="14" t="s">
        <v>152</v>
      </c>
      <c r="AW185" s="14" t="s">
        <v>32</v>
      </c>
      <c r="AX185" s="14" t="s">
        <v>83</v>
      </c>
      <c r="AY185" s="263" t="s">
        <v>147</v>
      </c>
    </row>
    <row r="186" s="2" customFormat="1" ht="16.5" customHeight="1">
      <c r="A186" s="37"/>
      <c r="B186" s="38"/>
      <c r="C186" s="216" t="s">
        <v>145</v>
      </c>
      <c r="D186" s="216" t="s">
        <v>148</v>
      </c>
      <c r="E186" s="217" t="s">
        <v>247</v>
      </c>
      <c r="F186" s="218" t="s">
        <v>248</v>
      </c>
      <c r="G186" s="219" t="s">
        <v>177</v>
      </c>
      <c r="H186" s="220">
        <v>2.5</v>
      </c>
      <c r="I186" s="221"/>
      <c r="J186" s="222">
        <f>ROUND(I186*H186,2)</f>
        <v>0</v>
      </c>
      <c r="K186" s="223"/>
      <c r="L186" s="43"/>
      <c r="M186" s="224" t="s">
        <v>1</v>
      </c>
      <c r="N186" s="225" t="s">
        <v>40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152</v>
      </c>
      <c r="AT186" s="228" t="s">
        <v>148</v>
      </c>
      <c r="AU186" s="228" t="s">
        <v>83</v>
      </c>
      <c r="AY186" s="16" t="s">
        <v>147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83</v>
      </c>
      <c r="BK186" s="229">
        <f>ROUND(I186*H186,2)</f>
        <v>0</v>
      </c>
      <c r="BL186" s="16" t="s">
        <v>152</v>
      </c>
      <c r="BM186" s="228" t="s">
        <v>249</v>
      </c>
    </row>
    <row r="187" s="13" customFormat="1">
      <c r="A187" s="13"/>
      <c r="B187" s="230"/>
      <c r="C187" s="231"/>
      <c r="D187" s="232" t="s">
        <v>154</v>
      </c>
      <c r="E187" s="233" t="s">
        <v>1</v>
      </c>
      <c r="F187" s="234" t="s">
        <v>250</v>
      </c>
      <c r="G187" s="231"/>
      <c r="H187" s="235">
        <v>2.5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154</v>
      </c>
      <c r="AU187" s="241" t="s">
        <v>83</v>
      </c>
      <c r="AV187" s="13" t="s">
        <v>85</v>
      </c>
      <c r="AW187" s="13" t="s">
        <v>32</v>
      </c>
      <c r="AX187" s="13" t="s">
        <v>75</v>
      </c>
      <c r="AY187" s="241" t="s">
        <v>147</v>
      </c>
    </row>
    <row r="188" s="14" customFormat="1">
      <c r="A188" s="14"/>
      <c r="B188" s="253"/>
      <c r="C188" s="254"/>
      <c r="D188" s="232" t="s">
        <v>154</v>
      </c>
      <c r="E188" s="255" t="s">
        <v>1</v>
      </c>
      <c r="F188" s="256" t="s">
        <v>187</v>
      </c>
      <c r="G188" s="254"/>
      <c r="H188" s="257">
        <v>2.5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154</v>
      </c>
      <c r="AU188" s="263" t="s">
        <v>83</v>
      </c>
      <c r="AV188" s="14" t="s">
        <v>152</v>
      </c>
      <c r="AW188" s="14" t="s">
        <v>32</v>
      </c>
      <c r="AX188" s="14" t="s">
        <v>83</v>
      </c>
      <c r="AY188" s="263" t="s">
        <v>147</v>
      </c>
    </row>
    <row r="189" s="2" customFormat="1" ht="16.5" customHeight="1">
      <c r="A189" s="37"/>
      <c r="B189" s="38"/>
      <c r="C189" s="216" t="s">
        <v>251</v>
      </c>
      <c r="D189" s="216" t="s">
        <v>148</v>
      </c>
      <c r="E189" s="217" t="s">
        <v>252</v>
      </c>
      <c r="F189" s="218" t="s">
        <v>253</v>
      </c>
      <c r="G189" s="219" t="s">
        <v>177</v>
      </c>
      <c r="H189" s="220">
        <v>69.578000000000003</v>
      </c>
      <c r="I189" s="221"/>
      <c r="J189" s="222">
        <f>ROUND(I189*H189,2)</f>
        <v>0</v>
      </c>
      <c r="K189" s="223"/>
      <c r="L189" s="43"/>
      <c r="M189" s="224" t="s">
        <v>1</v>
      </c>
      <c r="N189" s="225" t="s">
        <v>40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152</v>
      </c>
      <c r="AT189" s="228" t="s">
        <v>148</v>
      </c>
      <c r="AU189" s="228" t="s">
        <v>83</v>
      </c>
      <c r="AY189" s="16" t="s">
        <v>147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83</v>
      </c>
      <c r="BK189" s="229">
        <f>ROUND(I189*H189,2)</f>
        <v>0</v>
      </c>
      <c r="BL189" s="16" t="s">
        <v>152</v>
      </c>
      <c r="BM189" s="228" t="s">
        <v>254</v>
      </c>
    </row>
    <row r="190" s="2" customFormat="1">
      <c r="A190" s="37"/>
      <c r="B190" s="38"/>
      <c r="C190" s="39"/>
      <c r="D190" s="232" t="s">
        <v>232</v>
      </c>
      <c r="E190" s="39"/>
      <c r="F190" s="264" t="s">
        <v>255</v>
      </c>
      <c r="G190" s="39"/>
      <c r="H190" s="39"/>
      <c r="I190" s="265"/>
      <c r="J190" s="39"/>
      <c r="K190" s="39"/>
      <c r="L190" s="43"/>
      <c r="M190" s="266"/>
      <c r="N190" s="267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232</v>
      </c>
      <c r="AU190" s="16" t="s">
        <v>83</v>
      </c>
    </row>
    <row r="191" s="13" customFormat="1">
      <c r="A191" s="13"/>
      <c r="B191" s="230"/>
      <c r="C191" s="231"/>
      <c r="D191" s="232" t="s">
        <v>154</v>
      </c>
      <c r="E191" s="233" t="s">
        <v>1</v>
      </c>
      <c r="F191" s="234" t="s">
        <v>245</v>
      </c>
      <c r="G191" s="231"/>
      <c r="H191" s="235">
        <v>64.560000000000002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154</v>
      </c>
      <c r="AU191" s="241" t="s">
        <v>83</v>
      </c>
      <c r="AV191" s="13" t="s">
        <v>85</v>
      </c>
      <c r="AW191" s="13" t="s">
        <v>32</v>
      </c>
      <c r="AX191" s="13" t="s">
        <v>75</v>
      </c>
      <c r="AY191" s="241" t="s">
        <v>147</v>
      </c>
    </row>
    <row r="192" s="13" customFormat="1">
      <c r="A192" s="13"/>
      <c r="B192" s="230"/>
      <c r="C192" s="231"/>
      <c r="D192" s="232" t="s">
        <v>154</v>
      </c>
      <c r="E192" s="233" t="s">
        <v>1</v>
      </c>
      <c r="F192" s="234" t="s">
        <v>256</v>
      </c>
      <c r="G192" s="231"/>
      <c r="H192" s="235">
        <v>2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154</v>
      </c>
      <c r="AU192" s="241" t="s">
        <v>83</v>
      </c>
      <c r="AV192" s="13" t="s">
        <v>85</v>
      </c>
      <c r="AW192" s="13" t="s">
        <v>32</v>
      </c>
      <c r="AX192" s="13" t="s">
        <v>75</v>
      </c>
      <c r="AY192" s="241" t="s">
        <v>147</v>
      </c>
    </row>
    <row r="193" s="13" customFormat="1">
      <c r="A193" s="13"/>
      <c r="B193" s="230"/>
      <c r="C193" s="231"/>
      <c r="D193" s="232" t="s">
        <v>154</v>
      </c>
      <c r="E193" s="233" t="s">
        <v>1</v>
      </c>
      <c r="F193" s="234" t="s">
        <v>246</v>
      </c>
      <c r="G193" s="231"/>
      <c r="H193" s="235">
        <v>3.0179999999999998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154</v>
      </c>
      <c r="AU193" s="241" t="s">
        <v>83</v>
      </c>
      <c r="AV193" s="13" t="s">
        <v>85</v>
      </c>
      <c r="AW193" s="13" t="s">
        <v>32</v>
      </c>
      <c r="AX193" s="13" t="s">
        <v>75</v>
      </c>
      <c r="AY193" s="241" t="s">
        <v>147</v>
      </c>
    </row>
    <row r="194" s="14" customFormat="1">
      <c r="A194" s="14"/>
      <c r="B194" s="253"/>
      <c r="C194" s="254"/>
      <c r="D194" s="232" t="s">
        <v>154</v>
      </c>
      <c r="E194" s="255" t="s">
        <v>1</v>
      </c>
      <c r="F194" s="256" t="s">
        <v>187</v>
      </c>
      <c r="G194" s="254"/>
      <c r="H194" s="257">
        <v>69.578000000000003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3" t="s">
        <v>154</v>
      </c>
      <c r="AU194" s="263" t="s">
        <v>83</v>
      </c>
      <c r="AV194" s="14" t="s">
        <v>152</v>
      </c>
      <c r="AW194" s="14" t="s">
        <v>32</v>
      </c>
      <c r="AX194" s="14" t="s">
        <v>83</v>
      </c>
      <c r="AY194" s="263" t="s">
        <v>147</v>
      </c>
    </row>
    <row r="195" s="2" customFormat="1" ht="16.5" customHeight="1">
      <c r="A195" s="37"/>
      <c r="B195" s="38"/>
      <c r="C195" s="216" t="s">
        <v>257</v>
      </c>
      <c r="D195" s="216" t="s">
        <v>148</v>
      </c>
      <c r="E195" s="217" t="s">
        <v>258</v>
      </c>
      <c r="F195" s="218" t="s">
        <v>259</v>
      </c>
      <c r="G195" s="219" t="s">
        <v>177</v>
      </c>
      <c r="H195" s="220">
        <v>133.93000000000001</v>
      </c>
      <c r="I195" s="221"/>
      <c r="J195" s="222">
        <f>ROUND(I195*H195,2)</f>
        <v>0</v>
      </c>
      <c r="K195" s="223"/>
      <c r="L195" s="43"/>
      <c r="M195" s="224" t="s">
        <v>1</v>
      </c>
      <c r="N195" s="225" t="s">
        <v>40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152</v>
      </c>
      <c r="AT195" s="228" t="s">
        <v>148</v>
      </c>
      <c r="AU195" s="228" t="s">
        <v>83</v>
      </c>
      <c r="AY195" s="16" t="s">
        <v>147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83</v>
      </c>
      <c r="BK195" s="229">
        <f>ROUND(I195*H195,2)</f>
        <v>0</v>
      </c>
      <c r="BL195" s="16" t="s">
        <v>152</v>
      </c>
      <c r="BM195" s="228" t="s">
        <v>260</v>
      </c>
    </row>
    <row r="196" s="2" customFormat="1">
      <c r="A196" s="37"/>
      <c r="B196" s="38"/>
      <c r="C196" s="39"/>
      <c r="D196" s="232" t="s">
        <v>232</v>
      </c>
      <c r="E196" s="39"/>
      <c r="F196" s="264" t="s">
        <v>261</v>
      </c>
      <c r="G196" s="39"/>
      <c r="H196" s="39"/>
      <c r="I196" s="265"/>
      <c r="J196" s="39"/>
      <c r="K196" s="39"/>
      <c r="L196" s="43"/>
      <c r="M196" s="266"/>
      <c r="N196" s="267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232</v>
      </c>
      <c r="AU196" s="16" t="s">
        <v>83</v>
      </c>
    </row>
    <row r="197" s="13" customFormat="1">
      <c r="A197" s="13"/>
      <c r="B197" s="230"/>
      <c r="C197" s="231"/>
      <c r="D197" s="232" t="s">
        <v>154</v>
      </c>
      <c r="E197" s="233" t="s">
        <v>1</v>
      </c>
      <c r="F197" s="234" t="s">
        <v>262</v>
      </c>
      <c r="G197" s="231"/>
      <c r="H197" s="235">
        <v>44.369999999999997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154</v>
      </c>
      <c r="AU197" s="241" t="s">
        <v>83</v>
      </c>
      <c r="AV197" s="13" t="s">
        <v>85</v>
      </c>
      <c r="AW197" s="13" t="s">
        <v>32</v>
      </c>
      <c r="AX197" s="13" t="s">
        <v>75</v>
      </c>
      <c r="AY197" s="241" t="s">
        <v>147</v>
      </c>
    </row>
    <row r="198" s="13" customFormat="1">
      <c r="A198" s="13"/>
      <c r="B198" s="230"/>
      <c r="C198" s="231"/>
      <c r="D198" s="232" t="s">
        <v>154</v>
      </c>
      <c r="E198" s="233" t="s">
        <v>1</v>
      </c>
      <c r="F198" s="234" t="s">
        <v>263</v>
      </c>
      <c r="G198" s="231"/>
      <c r="H198" s="235">
        <v>44.780000000000001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154</v>
      </c>
      <c r="AU198" s="241" t="s">
        <v>83</v>
      </c>
      <c r="AV198" s="13" t="s">
        <v>85</v>
      </c>
      <c r="AW198" s="13" t="s">
        <v>32</v>
      </c>
      <c r="AX198" s="13" t="s">
        <v>75</v>
      </c>
      <c r="AY198" s="241" t="s">
        <v>147</v>
      </c>
    </row>
    <row r="199" s="13" customFormat="1">
      <c r="A199" s="13"/>
      <c r="B199" s="230"/>
      <c r="C199" s="231"/>
      <c r="D199" s="232" t="s">
        <v>154</v>
      </c>
      <c r="E199" s="233" t="s">
        <v>1</v>
      </c>
      <c r="F199" s="234" t="s">
        <v>263</v>
      </c>
      <c r="G199" s="231"/>
      <c r="H199" s="235">
        <v>44.780000000000001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154</v>
      </c>
      <c r="AU199" s="241" t="s">
        <v>83</v>
      </c>
      <c r="AV199" s="13" t="s">
        <v>85</v>
      </c>
      <c r="AW199" s="13" t="s">
        <v>32</v>
      </c>
      <c r="AX199" s="13" t="s">
        <v>75</v>
      </c>
      <c r="AY199" s="241" t="s">
        <v>147</v>
      </c>
    </row>
    <row r="200" s="14" customFormat="1">
      <c r="A200" s="14"/>
      <c r="B200" s="253"/>
      <c r="C200" s="254"/>
      <c r="D200" s="232" t="s">
        <v>154</v>
      </c>
      <c r="E200" s="255" t="s">
        <v>1</v>
      </c>
      <c r="F200" s="256" t="s">
        <v>187</v>
      </c>
      <c r="G200" s="254"/>
      <c r="H200" s="257">
        <v>133.93000000000001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3" t="s">
        <v>154</v>
      </c>
      <c r="AU200" s="263" t="s">
        <v>83</v>
      </c>
      <c r="AV200" s="14" t="s">
        <v>152</v>
      </c>
      <c r="AW200" s="14" t="s">
        <v>32</v>
      </c>
      <c r="AX200" s="14" t="s">
        <v>83</v>
      </c>
      <c r="AY200" s="263" t="s">
        <v>147</v>
      </c>
    </row>
    <row r="201" s="12" customFormat="1" ht="25.92" customHeight="1">
      <c r="A201" s="12"/>
      <c r="B201" s="202"/>
      <c r="C201" s="203"/>
      <c r="D201" s="204" t="s">
        <v>74</v>
      </c>
      <c r="E201" s="205" t="s">
        <v>264</v>
      </c>
      <c r="F201" s="205" t="s">
        <v>265</v>
      </c>
      <c r="G201" s="203"/>
      <c r="H201" s="203"/>
      <c r="I201" s="206"/>
      <c r="J201" s="207">
        <f>BK201</f>
        <v>0</v>
      </c>
      <c r="K201" s="203"/>
      <c r="L201" s="208"/>
      <c r="M201" s="209"/>
      <c r="N201" s="210"/>
      <c r="O201" s="210"/>
      <c r="P201" s="211">
        <f>SUM(P202:P247)</f>
        <v>0</v>
      </c>
      <c r="Q201" s="210"/>
      <c r="R201" s="211">
        <f>SUM(R202:R247)</f>
        <v>0</v>
      </c>
      <c r="S201" s="210"/>
      <c r="T201" s="212">
        <f>SUM(T202:T247)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3" t="s">
        <v>83</v>
      </c>
      <c r="AT201" s="214" t="s">
        <v>74</v>
      </c>
      <c r="AU201" s="214" t="s">
        <v>75</v>
      </c>
      <c r="AY201" s="213" t="s">
        <v>147</v>
      </c>
      <c r="BK201" s="215">
        <f>SUM(BK202:BK247)</f>
        <v>0</v>
      </c>
    </row>
    <row r="202" s="2" customFormat="1" ht="21.75" customHeight="1">
      <c r="A202" s="37"/>
      <c r="B202" s="38"/>
      <c r="C202" s="216" t="s">
        <v>266</v>
      </c>
      <c r="D202" s="216" t="s">
        <v>148</v>
      </c>
      <c r="E202" s="217" t="s">
        <v>267</v>
      </c>
      <c r="F202" s="218" t="s">
        <v>268</v>
      </c>
      <c r="G202" s="219" t="s">
        <v>151</v>
      </c>
      <c r="H202" s="220">
        <v>0.375</v>
      </c>
      <c r="I202" s="221"/>
      <c r="J202" s="222">
        <f>ROUND(I202*H202,2)</f>
        <v>0</v>
      </c>
      <c r="K202" s="223"/>
      <c r="L202" s="43"/>
      <c r="M202" s="224" t="s">
        <v>1</v>
      </c>
      <c r="N202" s="225" t="s">
        <v>40</v>
      </c>
      <c r="O202" s="90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241</v>
      </c>
      <c r="AT202" s="228" t="s">
        <v>148</v>
      </c>
      <c r="AU202" s="228" t="s">
        <v>83</v>
      </c>
      <c r="AY202" s="16" t="s">
        <v>147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83</v>
      </c>
      <c r="BK202" s="229">
        <f>ROUND(I202*H202,2)</f>
        <v>0</v>
      </c>
      <c r="BL202" s="16" t="s">
        <v>241</v>
      </c>
      <c r="BM202" s="228" t="s">
        <v>269</v>
      </c>
    </row>
    <row r="203" s="13" customFormat="1">
      <c r="A203" s="13"/>
      <c r="B203" s="230"/>
      <c r="C203" s="231"/>
      <c r="D203" s="232" t="s">
        <v>154</v>
      </c>
      <c r="E203" s="233" t="s">
        <v>1</v>
      </c>
      <c r="F203" s="234" t="s">
        <v>270</v>
      </c>
      <c r="G203" s="231"/>
      <c r="H203" s="235">
        <v>0.074999999999999997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154</v>
      </c>
      <c r="AU203" s="241" t="s">
        <v>83</v>
      </c>
      <c r="AV203" s="13" t="s">
        <v>85</v>
      </c>
      <c r="AW203" s="13" t="s">
        <v>32</v>
      </c>
      <c r="AX203" s="13" t="s">
        <v>75</v>
      </c>
      <c r="AY203" s="241" t="s">
        <v>147</v>
      </c>
    </row>
    <row r="204" s="13" customFormat="1">
      <c r="A204" s="13"/>
      <c r="B204" s="230"/>
      <c r="C204" s="231"/>
      <c r="D204" s="232" t="s">
        <v>154</v>
      </c>
      <c r="E204" s="233" t="s">
        <v>1</v>
      </c>
      <c r="F204" s="234" t="s">
        <v>271</v>
      </c>
      <c r="G204" s="231"/>
      <c r="H204" s="235">
        <v>0.29999999999999999</v>
      </c>
      <c r="I204" s="236"/>
      <c r="J204" s="231"/>
      <c r="K204" s="231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154</v>
      </c>
      <c r="AU204" s="241" t="s">
        <v>83</v>
      </c>
      <c r="AV204" s="13" t="s">
        <v>85</v>
      </c>
      <c r="AW204" s="13" t="s">
        <v>32</v>
      </c>
      <c r="AX204" s="13" t="s">
        <v>75</v>
      </c>
      <c r="AY204" s="241" t="s">
        <v>147</v>
      </c>
    </row>
    <row r="205" s="14" customFormat="1">
      <c r="A205" s="14"/>
      <c r="B205" s="253"/>
      <c r="C205" s="254"/>
      <c r="D205" s="232" t="s">
        <v>154</v>
      </c>
      <c r="E205" s="255" t="s">
        <v>1</v>
      </c>
      <c r="F205" s="256" t="s">
        <v>187</v>
      </c>
      <c r="G205" s="254"/>
      <c r="H205" s="257">
        <v>0.375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3" t="s">
        <v>154</v>
      </c>
      <c r="AU205" s="263" t="s">
        <v>83</v>
      </c>
      <c r="AV205" s="14" t="s">
        <v>152</v>
      </c>
      <c r="AW205" s="14" t="s">
        <v>32</v>
      </c>
      <c r="AX205" s="14" t="s">
        <v>83</v>
      </c>
      <c r="AY205" s="263" t="s">
        <v>147</v>
      </c>
    </row>
    <row r="206" s="2" customFormat="1" ht="21.75" customHeight="1">
      <c r="A206" s="37"/>
      <c r="B206" s="38"/>
      <c r="C206" s="216" t="s">
        <v>7</v>
      </c>
      <c r="D206" s="216" t="s">
        <v>148</v>
      </c>
      <c r="E206" s="217" t="s">
        <v>272</v>
      </c>
      <c r="F206" s="218" t="s">
        <v>273</v>
      </c>
      <c r="G206" s="219" t="s">
        <v>183</v>
      </c>
      <c r="H206" s="220">
        <v>3</v>
      </c>
      <c r="I206" s="221"/>
      <c r="J206" s="222">
        <f>ROUND(I206*H206,2)</f>
        <v>0</v>
      </c>
      <c r="K206" s="223"/>
      <c r="L206" s="43"/>
      <c r="M206" s="224" t="s">
        <v>1</v>
      </c>
      <c r="N206" s="225" t="s">
        <v>40</v>
      </c>
      <c r="O206" s="90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152</v>
      </c>
      <c r="AT206" s="228" t="s">
        <v>148</v>
      </c>
      <c r="AU206" s="228" t="s">
        <v>83</v>
      </c>
      <c r="AY206" s="16" t="s">
        <v>147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83</v>
      </c>
      <c r="BK206" s="229">
        <f>ROUND(I206*H206,2)</f>
        <v>0</v>
      </c>
      <c r="BL206" s="16" t="s">
        <v>152</v>
      </c>
      <c r="BM206" s="228" t="s">
        <v>274</v>
      </c>
    </row>
    <row r="207" s="13" customFormat="1">
      <c r="A207" s="13"/>
      <c r="B207" s="230"/>
      <c r="C207" s="231"/>
      <c r="D207" s="232" t="s">
        <v>154</v>
      </c>
      <c r="E207" s="233" t="s">
        <v>1</v>
      </c>
      <c r="F207" s="234" t="s">
        <v>275</v>
      </c>
      <c r="G207" s="231"/>
      <c r="H207" s="235">
        <v>3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154</v>
      </c>
      <c r="AU207" s="241" t="s">
        <v>83</v>
      </c>
      <c r="AV207" s="13" t="s">
        <v>85</v>
      </c>
      <c r="AW207" s="13" t="s">
        <v>32</v>
      </c>
      <c r="AX207" s="13" t="s">
        <v>83</v>
      </c>
      <c r="AY207" s="241" t="s">
        <v>147</v>
      </c>
    </row>
    <row r="208" s="2" customFormat="1" ht="16.5" customHeight="1">
      <c r="A208" s="37"/>
      <c r="B208" s="38"/>
      <c r="C208" s="216" t="s">
        <v>276</v>
      </c>
      <c r="D208" s="216" t="s">
        <v>148</v>
      </c>
      <c r="E208" s="217" t="s">
        <v>277</v>
      </c>
      <c r="F208" s="218" t="s">
        <v>278</v>
      </c>
      <c r="G208" s="219" t="s">
        <v>151</v>
      </c>
      <c r="H208" s="220">
        <v>0.14399999999999999</v>
      </c>
      <c r="I208" s="221"/>
      <c r="J208" s="222">
        <f>ROUND(I208*H208,2)</f>
        <v>0</v>
      </c>
      <c r="K208" s="223"/>
      <c r="L208" s="43"/>
      <c r="M208" s="224" t="s">
        <v>1</v>
      </c>
      <c r="N208" s="225" t="s">
        <v>40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152</v>
      </c>
      <c r="AT208" s="228" t="s">
        <v>148</v>
      </c>
      <c r="AU208" s="228" t="s">
        <v>83</v>
      </c>
      <c r="AY208" s="16" t="s">
        <v>147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83</v>
      </c>
      <c r="BK208" s="229">
        <f>ROUND(I208*H208,2)</f>
        <v>0</v>
      </c>
      <c r="BL208" s="16" t="s">
        <v>152</v>
      </c>
      <c r="BM208" s="228" t="s">
        <v>279</v>
      </c>
    </row>
    <row r="209" s="13" customFormat="1">
      <c r="A209" s="13"/>
      <c r="B209" s="230"/>
      <c r="C209" s="231"/>
      <c r="D209" s="232" t="s">
        <v>154</v>
      </c>
      <c r="E209" s="233" t="s">
        <v>1</v>
      </c>
      <c r="F209" s="234" t="s">
        <v>280</v>
      </c>
      <c r="G209" s="231"/>
      <c r="H209" s="235">
        <v>0.14399999999999999</v>
      </c>
      <c r="I209" s="236"/>
      <c r="J209" s="231"/>
      <c r="K209" s="231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154</v>
      </c>
      <c r="AU209" s="241" t="s">
        <v>83</v>
      </c>
      <c r="AV209" s="13" t="s">
        <v>85</v>
      </c>
      <c r="AW209" s="13" t="s">
        <v>32</v>
      </c>
      <c r="AX209" s="13" t="s">
        <v>83</v>
      </c>
      <c r="AY209" s="241" t="s">
        <v>147</v>
      </c>
    </row>
    <row r="210" s="2" customFormat="1" ht="16.5" customHeight="1">
      <c r="A210" s="37"/>
      <c r="B210" s="38"/>
      <c r="C210" s="216" t="s">
        <v>281</v>
      </c>
      <c r="D210" s="216" t="s">
        <v>148</v>
      </c>
      <c r="E210" s="217" t="s">
        <v>282</v>
      </c>
      <c r="F210" s="218" t="s">
        <v>283</v>
      </c>
      <c r="G210" s="219" t="s">
        <v>151</v>
      </c>
      <c r="H210" s="220">
        <v>102.8</v>
      </c>
      <c r="I210" s="221"/>
      <c r="J210" s="222">
        <f>ROUND(I210*H210,2)</f>
        <v>0</v>
      </c>
      <c r="K210" s="223"/>
      <c r="L210" s="43"/>
      <c r="M210" s="224" t="s">
        <v>1</v>
      </c>
      <c r="N210" s="225" t="s">
        <v>40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152</v>
      </c>
      <c r="AT210" s="228" t="s">
        <v>148</v>
      </c>
      <c r="AU210" s="228" t="s">
        <v>83</v>
      </c>
      <c r="AY210" s="16" t="s">
        <v>147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83</v>
      </c>
      <c r="BK210" s="229">
        <f>ROUND(I210*H210,2)</f>
        <v>0</v>
      </c>
      <c r="BL210" s="16" t="s">
        <v>152</v>
      </c>
      <c r="BM210" s="228" t="s">
        <v>284</v>
      </c>
    </row>
    <row r="211" s="13" customFormat="1">
      <c r="A211" s="13"/>
      <c r="B211" s="230"/>
      <c r="C211" s="231"/>
      <c r="D211" s="232" t="s">
        <v>154</v>
      </c>
      <c r="E211" s="233" t="s">
        <v>1</v>
      </c>
      <c r="F211" s="234" t="s">
        <v>285</v>
      </c>
      <c r="G211" s="231"/>
      <c r="H211" s="235">
        <v>21.399999999999999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154</v>
      </c>
      <c r="AU211" s="241" t="s">
        <v>83</v>
      </c>
      <c r="AV211" s="13" t="s">
        <v>85</v>
      </c>
      <c r="AW211" s="13" t="s">
        <v>32</v>
      </c>
      <c r="AX211" s="13" t="s">
        <v>75</v>
      </c>
      <c r="AY211" s="241" t="s">
        <v>147</v>
      </c>
    </row>
    <row r="212" s="13" customFormat="1">
      <c r="A212" s="13"/>
      <c r="B212" s="230"/>
      <c r="C212" s="231"/>
      <c r="D212" s="232" t="s">
        <v>154</v>
      </c>
      <c r="E212" s="233" t="s">
        <v>1</v>
      </c>
      <c r="F212" s="234" t="s">
        <v>286</v>
      </c>
      <c r="G212" s="231"/>
      <c r="H212" s="235">
        <v>21.399999999999999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154</v>
      </c>
      <c r="AU212" s="241" t="s">
        <v>83</v>
      </c>
      <c r="AV212" s="13" t="s">
        <v>85</v>
      </c>
      <c r="AW212" s="13" t="s">
        <v>32</v>
      </c>
      <c r="AX212" s="13" t="s">
        <v>75</v>
      </c>
      <c r="AY212" s="241" t="s">
        <v>147</v>
      </c>
    </row>
    <row r="213" s="13" customFormat="1">
      <c r="A213" s="13"/>
      <c r="B213" s="230"/>
      <c r="C213" s="231"/>
      <c r="D213" s="232" t="s">
        <v>154</v>
      </c>
      <c r="E213" s="233" t="s">
        <v>1</v>
      </c>
      <c r="F213" s="234" t="s">
        <v>287</v>
      </c>
      <c r="G213" s="231"/>
      <c r="H213" s="235">
        <v>25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154</v>
      </c>
      <c r="AU213" s="241" t="s">
        <v>83</v>
      </c>
      <c r="AV213" s="13" t="s">
        <v>85</v>
      </c>
      <c r="AW213" s="13" t="s">
        <v>32</v>
      </c>
      <c r="AX213" s="13" t="s">
        <v>75</v>
      </c>
      <c r="AY213" s="241" t="s">
        <v>147</v>
      </c>
    </row>
    <row r="214" s="13" customFormat="1">
      <c r="A214" s="13"/>
      <c r="B214" s="230"/>
      <c r="C214" s="231"/>
      <c r="D214" s="232" t="s">
        <v>154</v>
      </c>
      <c r="E214" s="233" t="s">
        <v>1</v>
      </c>
      <c r="F214" s="234" t="s">
        <v>288</v>
      </c>
      <c r="G214" s="231"/>
      <c r="H214" s="235">
        <v>35</v>
      </c>
      <c r="I214" s="236"/>
      <c r="J214" s="231"/>
      <c r="K214" s="231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154</v>
      </c>
      <c r="AU214" s="241" t="s">
        <v>83</v>
      </c>
      <c r="AV214" s="13" t="s">
        <v>85</v>
      </c>
      <c r="AW214" s="13" t="s">
        <v>32</v>
      </c>
      <c r="AX214" s="13" t="s">
        <v>75</v>
      </c>
      <c r="AY214" s="241" t="s">
        <v>147</v>
      </c>
    </row>
    <row r="215" s="14" customFormat="1">
      <c r="A215" s="14"/>
      <c r="B215" s="253"/>
      <c r="C215" s="254"/>
      <c r="D215" s="232" t="s">
        <v>154</v>
      </c>
      <c r="E215" s="255" t="s">
        <v>1</v>
      </c>
      <c r="F215" s="256" t="s">
        <v>187</v>
      </c>
      <c r="G215" s="254"/>
      <c r="H215" s="257">
        <v>102.8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3" t="s">
        <v>154</v>
      </c>
      <c r="AU215" s="263" t="s">
        <v>83</v>
      </c>
      <c r="AV215" s="14" t="s">
        <v>152</v>
      </c>
      <c r="AW215" s="14" t="s">
        <v>32</v>
      </c>
      <c r="AX215" s="14" t="s">
        <v>83</v>
      </c>
      <c r="AY215" s="263" t="s">
        <v>147</v>
      </c>
    </row>
    <row r="216" s="2" customFormat="1" ht="21.75" customHeight="1">
      <c r="A216" s="37"/>
      <c r="B216" s="38"/>
      <c r="C216" s="216" t="s">
        <v>289</v>
      </c>
      <c r="D216" s="216" t="s">
        <v>148</v>
      </c>
      <c r="E216" s="217" t="s">
        <v>290</v>
      </c>
      <c r="F216" s="218" t="s">
        <v>291</v>
      </c>
      <c r="G216" s="219" t="s">
        <v>151</v>
      </c>
      <c r="H216" s="220">
        <v>102.8</v>
      </c>
      <c r="I216" s="221"/>
      <c r="J216" s="222">
        <f>ROUND(I216*H216,2)</f>
        <v>0</v>
      </c>
      <c r="K216" s="223"/>
      <c r="L216" s="43"/>
      <c r="M216" s="224" t="s">
        <v>1</v>
      </c>
      <c r="N216" s="225" t="s">
        <v>40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241</v>
      </c>
      <c r="AT216" s="228" t="s">
        <v>148</v>
      </c>
      <c r="AU216" s="228" t="s">
        <v>83</v>
      </c>
      <c r="AY216" s="16" t="s">
        <v>147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83</v>
      </c>
      <c r="BK216" s="229">
        <f>ROUND(I216*H216,2)</f>
        <v>0</v>
      </c>
      <c r="BL216" s="16" t="s">
        <v>241</v>
      </c>
      <c r="BM216" s="228" t="s">
        <v>292</v>
      </c>
    </row>
    <row r="217" s="13" customFormat="1">
      <c r="A217" s="13"/>
      <c r="B217" s="230"/>
      <c r="C217" s="231"/>
      <c r="D217" s="232" t="s">
        <v>154</v>
      </c>
      <c r="E217" s="233" t="s">
        <v>1</v>
      </c>
      <c r="F217" s="234" t="s">
        <v>285</v>
      </c>
      <c r="G217" s="231"/>
      <c r="H217" s="235">
        <v>21.399999999999999</v>
      </c>
      <c r="I217" s="236"/>
      <c r="J217" s="231"/>
      <c r="K217" s="231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154</v>
      </c>
      <c r="AU217" s="241" t="s">
        <v>83</v>
      </c>
      <c r="AV217" s="13" t="s">
        <v>85</v>
      </c>
      <c r="AW217" s="13" t="s">
        <v>32</v>
      </c>
      <c r="AX217" s="13" t="s">
        <v>75</v>
      </c>
      <c r="AY217" s="241" t="s">
        <v>147</v>
      </c>
    </row>
    <row r="218" s="13" customFormat="1">
      <c r="A218" s="13"/>
      <c r="B218" s="230"/>
      <c r="C218" s="231"/>
      <c r="D218" s="232" t="s">
        <v>154</v>
      </c>
      <c r="E218" s="233" t="s">
        <v>1</v>
      </c>
      <c r="F218" s="234" t="s">
        <v>286</v>
      </c>
      <c r="G218" s="231"/>
      <c r="H218" s="235">
        <v>21.399999999999999</v>
      </c>
      <c r="I218" s="236"/>
      <c r="J218" s="231"/>
      <c r="K218" s="231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154</v>
      </c>
      <c r="AU218" s="241" t="s">
        <v>83</v>
      </c>
      <c r="AV218" s="13" t="s">
        <v>85</v>
      </c>
      <c r="AW218" s="13" t="s">
        <v>32</v>
      </c>
      <c r="AX218" s="13" t="s">
        <v>75</v>
      </c>
      <c r="AY218" s="241" t="s">
        <v>147</v>
      </c>
    </row>
    <row r="219" s="13" customFormat="1">
      <c r="A219" s="13"/>
      <c r="B219" s="230"/>
      <c r="C219" s="231"/>
      <c r="D219" s="232" t="s">
        <v>154</v>
      </c>
      <c r="E219" s="233" t="s">
        <v>1</v>
      </c>
      <c r="F219" s="234" t="s">
        <v>287</v>
      </c>
      <c r="G219" s="231"/>
      <c r="H219" s="235">
        <v>25</v>
      </c>
      <c r="I219" s="236"/>
      <c r="J219" s="231"/>
      <c r="K219" s="231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154</v>
      </c>
      <c r="AU219" s="241" t="s">
        <v>83</v>
      </c>
      <c r="AV219" s="13" t="s">
        <v>85</v>
      </c>
      <c r="AW219" s="13" t="s">
        <v>32</v>
      </c>
      <c r="AX219" s="13" t="s">
        <v>75</v>
      </c>
      <c r="AY219" s="241" t="s">
        <v>147</v>
      </c>
    </row>
    <row r="220" s="13" customFormat="1">
      <c r="A220" s="13"/>
      <c r="B220" s="230"/>
      <c r="C220" s="231"/>
      <c r="D220" s="232" t="s">
        <v>154</v>
      </c>
      <c r="E220" s="233" t="s">
        <v>1</v>
      </c>
      <c r="F220" s="234" t="s">
        <v>288</v>
      </c>
      <c r="G220" s="231"/>
      <c r="H220" s="235">
        <v>35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154</v>
      </c>
      <c r="AU220" s="241" t="s">
        <v>83</v>
      </c>
      <c r="AV220" s="13" t="s">
        <v>85</v>
      </c>
      <c r="AW220" s="13" t="s">
        <v>32</v>
      </c>
      <c r="AX220" s="13" t="s">
        <v>75</v>
      </c>
      <c r="AY220" s="241" t="s">
        <v>147</v>
      </c>
    </row>
    <row r="221" s="14" customFormat="1">
      <c r="A221" s="14"/>
      <c r="B221" s="253"/>
      <c r="C221" s="254"/>
      <c r="D221" s="232" t="s">
        <v>154</v>
      </c>
      <c r="E221" s="255" t="s">
        <v>1</v>
      </c>
      <c r="F221" s="256" t="s">
        <v>187</v>
      </c>
      <c r="G221" s="254"/>
      <c r="H221" s="257">
        <v>102.8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3" t="s">
        <v>154</v>
      </c>
      <c r="AU221" s="263" t="s">
        <v>83</v>
      </c>
      <c r="AV221" s="14" t="s">
        <v>152</v>
      </c>
      <c r="AW221" s="14" t="s">
        <v>32</v>
      </c>
      <c r="AX221" s="14" t="s">
        <v>83</v>
      </c>
      <c r="AY221" s="263" t="s">
        <v>147</v>
      </c>
    </row>
    <row r="222" s="2" customFormat="1" ht="16.5" customHeight="1">
      <c r="A222" s="37"/>
      <c r="B222" s="38"/>
      <c r="C222" s="216" t="s">
        <v>293</v>
      </c>
      <c r="D222" s="216" t="s">
        <v>148</v>
      </c>
      <c r="E222" s="217" t="s">
        <v>294</v>
      </c>
      <c r="F222" s="218" t="s">
        <v>295</v>
      </c>
      <c r="G222" s="219" t="s">
        <v>296</v>
      </c>
      <c r="H222" s="220">
        <v>0.623</v>
      </c>
      <c r="I222" s="221"/>
      <c r="J222" s="222">
        <f>ROUND(I222*H222,2)</f>
        <v>0</v>
      </c>
      <c r="K222" s="223"/>
      <c r="L222" s="43"/>
      <c r="M222" s="224" t="s">
        <v>1</v>
      </c>
      <c r="N222" s="225" t="s">
        <v>40</v>
      </c>
      <c r="O222" s="90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241</v>
      </c>
      <c r="AT222" s="228" t="s">
        <v>148</v>
      </c>
      <c r="AU222" s="228" t="s">
        <v>83</v>
      </c>
      <c r="AY222" s="16" t="s">
        <v>147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83</v>
      </c>
      <c r="BK222" s="229">
        <f>ROUND(I222*H222,2)</f>
        <v>0</v>
      </c>
      <c r="BL222" s="16" t="s">
        <v>241</v>
      </c>
      <c r="BM222" s="228" t="s">
        <v>297</v>
      </c>
    </row>
    <row r="223" s="2" customFormat="1">
      <c r="A223" s="37"/>
      <c r="B223" s="38"/>
      <c r="C223" s="39"/>
      <c r="D223" s="232" t="s">
        <v>232</v>
      </c>
      <c r="E223" s="39"/>
      <c r="F223" s="264" t="s">
        <v>298</v>
      </c>
      <c r="G223" s="39"/>
      <c r="H223" s="39"/>
      <c r="I223" s="265"/>
      <c r="J223" s="39"/>
      <c r="K223" s="39"/>
      <c r="L223" s="43"/>
      <c r="M223" s="266"/>
      <c r="N223" s="267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232</v>
      </c>
      <c r="AU223" s="16" t="s">
        <v>83</v>
      </c>
    </row>
    <row r="224" s="13" customFormat="1">
      <c r="A224" s="13"/>
      <c r="B224" s="230"/>
      <c r="C224" s="231"/>
      <c r="D224" s="232" t="s">
        <v>154</v>
      </c>
      <c r="E224" s="233" t="s">
        <v>1</v>
      </c>
      <c r="F224" s="234" t="s">
        <v>299</v>
      </c>
      <c r="G224" s="231"/>
      <c r="H224" s="235">
        <v>0.012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154</v>
      </c>
      <c r="AU224" s="241" t="s">
        <v>83</v>
      </c>
      <c r="AV224" s="13" t="s">
        <v>85</v>
      </c>
      <c r="AW224" s="13" t="s">
        <v>32</v>
      </c>
      <c r="AX224" s="13" t="s">
        <v>75</v>
      </c>
      <c r="AY224" s="241" t="s">
        <v>147</v>
      </c>
    </row>
    <row r="225" s="13" customFormat="1">
      <c r="A225" s="13"/>
      <c r="B225" s="230"/>
      <c r="C225" s="231"/>
      <c r="D225" s="232" t="s">
        <v>154</v>
      </c>
      <c r="E225" s="233" t="s">
        <v>1</v>
      </c>
      <c r="F225" s="234" t="s">
        <v>300</v>
      </c>
      <c r="G225" s="231"/>
      <c r="H225" s="235">
        <v>0.127</v>
      </c>
      <c r="I225" s="236"/>
      <c r="J225" s="231"/>
      <c r="K225" s="231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154</v>
      </c>
      <c r="AU225" s="241" t="s">
        <v>83</v>
      </c>
      <c r="AV225" s="13" t="s">
        <v>85</v>
      </c>
      <c r="AW225" s="13" t="s">
        <v>32</v>
      </c>
      <c r="AX225" s="13" t="s">
        <v>75</v>
      </c>
      <c r="AY225" s="241" t="s">
        <v>147</v>
      </c>
    </row>
    <row r="226" s="13" customFormat="1">
      <c r="A226" s="13"/>
      <c r="B226" s="230"/>
      <c r="C226" s="231"/>
      <c r="D226" s="232" t="s">
        <v>154</v>
      </c>
      <c r="E226" s="233" t="s">
        <v>1</v>
      </c>
      <c r="F226" s="234" t="s">
        <v>301</v>
      </c>
      <c r="G226" s="231"/>
      <c r="H226" s="235">
        <v>0.127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154</v>
      </c>
      <c r="AU226" s="241" t="s">
        <v>83</v>
      </c>
      <c r="AV226" s="13" t="s">
        <v>85</v>
      </c>
      <c r="AW226" s="13" t="s">
        <v>32</v>
      </c>
      <c r="AX226" s="13" t="s">
        <v>75</v>
      </c>
      <c r="AY226" s="241" t="s">
        <v>147</v>
      </c>
    </row>
    <row r="227" s="13" customFormat="1">
      <c r="A227" s="13"/>
      <c r="B227" s="230"/>
      <c r="C227" s="231"/>
      <c r="D227" s="232" t="s">
        <v>154</v>
      </c>
      <c r="E227" s="233" t="s">
        <v>1</v>
      </c>
      <c r="F227" s="234" t="s">
        <v>302</v>
      </c>
      <c r="G227" s="231"/>
      <c r="H227" s="235">
        <v>0.14899999999999999</v>
      </c>
      <c r="I227" s="236"/>
      <c r="J227" s="231"/>
      <c r="K227" s="231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154</v>
      </c>
      <c r="AU227" s="241" t="s">
        <v>83</v>
      </c>
      <c r="AV227" s="13" t="s">
        <v>85</v>
      </c>
      <c r="AW227" s="13" t="s">
        <v>32</v>
      </c>
      <c r="AX227" s="13" t="s">
        <v>75</v>
      </c>
      <c r="AY227" s="241" t="s">
        <v>147</v>
      </c>
    </row>
    <row r="228" s="13" customFormat="1">
      <c r="A228" s="13"/>
      <c r="B228" s="230"/>
      <c r="C228" s="231"/>
      <c r="D228" s="232" t="s">
        <v>154</v>
      </c>
      <c r="E228" s="233" t="s">
        <v>1</v>
      </c>
      <c r="F228" s="234" t="s">
        <v>303</v>
      </c>
      <c r="G228" s="231"/>
      <c r="H228" s="235">
        <v>0.20799999999999999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154</v>
      </c>
      <c r="AU228" s="241" t="s">
        <v>83</v>
      </c>
      <c r="AV228" s="13" t="s">
        <v>85</v>
      </c>
      <c r="AW228" s="13" t="s">
        <v>32</v>
      </c>
      <c r="AX228" s="13" t="s">
        <v>75</v>
      </c>
      <c r="AY228" s="241" t="s">
        <v>147</v>
      </c>
    </row>
    <row r="229" s="14" customFormat="1">
      <c r="A229" s="14"/>
      <c r="B229" s="253"/>
      <c r="C229" s="254"/>
      <c r="D229" s="232" t="s">
        <v>154</v>
      </c>
      <c r="E229" s="255" t="s">
        <v>1</v>
      </c>
      <c r="F229" s="256" t="s">
        <v>187</v>
      </c>
      <c r="G229" s="254"/>
      <c r="H229" s="257">
        <v>0.623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3" t="s">
        <v>154</v>
      </c>
      <c r="AU229" s="263" t="s">
        <v>83</v>
      </c>
      <c r="AV229" s="14" t="s">
        <v>152</v>
      </c>
      <c r="AW229" s="14" t="s">
        <v>32</v>
      </c>
      <c r="AX229" s="14" t="s">
        <v>83</v>
      </c>
      <c r="AY229" s="263" t="s">
        <v>147</v>
      </c>
    </row>
    <row r="230" s="2" customFormat="1" ht="16.5" customHeight="1">
      <c r="A230" s="37"/>
      <c r="B230" s="38"/>
      <c r="C230" s="216" t="s">
        <v>304</v>
      </c>
      <c r="D230" s="216" t="s">
        <v>148</v>
      </c>
      <c r="E230" s="217" t="s">
        <v>305</v>
      </c>
      <c r="F230" s="218" t="s">
        <v>306</v>
      </c>
      <c r="G230" s="219" t="s">
        <v>177</v>
      </c>
      <c r="H230" s="220">
        <v>243.69999999999999</v>
      </c>
      <c r="I230" s="221"/>
      <c r="J230" s="222">
        <f>ROUND(I230*H230,2)</f>
        <v>0</v>
      </c>
      <c r="K230" s="223"/>
      <c r="L230" s="43"/>
      <c r="M230" s="224" t="s">
        <v>1</v>
      </c>
      <c r="N230" s="225" t="s">
        <v>40</v>
      </c>
      <c r="O230" s="90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241</v>
      </c>
      <c r="AT230" s="228" t="s">
        <v>148</v>
      </c>
      <c r="AU230" s="228" t="s">
        <v>83</v>
      </c>
      <c r="AY230" s="16" t="s">
        <v>147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83</v>
      </c>
      <c r="BK230" s="229">
        <f>ROUND(I230*H230,2)</f>
        <v>0</v>
      </c>
      <c r="BL230" s="16" t="s">
        <v>241</v>
      </c>
      <c r="BM230" s="228" t="s">
        <v>307</v>
      </c>
    </row>
    <row r="231" s="13" customFormat="1">
      <c r="A231" s="13"/>
      <c r="B231" s="230"/>
      <c r="C231" s="231"/>
      <c r="D231" s="232" t="s">
        <v>154</v>
      </c>
      <c r="E231" s="233" t="s">
        <v>1</v>
      </c>
      <c r="F231" s="234" t="s">
        <v>308</v>
      </c>
      <c r="G231" s="231"/>
      <c r="H231" s="235">
        <v>70</v>
      </c>
      <c r="I231" s="236"/>
      <c r="J231" s="231"/>
      <c r="K231" s="231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154</v>
      </c>
      <c r="AU231" s="241" t="s">
        <v>83</v>
      </c>
      <c r="AV231" s="13" t="s">
        <v>85</v>
      </c>
      <c r="AW231" s="13" t="s">
        <v>32</v>
      </c>
      <c r="AX231" s="13" t="s">
        <v>75</v>
      </c>
      <c r="AY231" s="241" t="s">
        <v>147</v>
      </c>
    </row>
    <row r="232" s="13" customFormat="1">
      <c r="A232" s="13"/>
      <c r="B232" s="230"/>
      <c r="C232" s="231"/>
      <c r="D232" s="232" t="s">
        <v>154</v>
      </c>
      <c r="E232" s="233" t="s">
        <v>1</v>
      </c>
      <c r="F232" s="234" t="s">
        <v>309</v>
      </c>
      <c r="G232" s="231"/>
      <c r="H232" s="235">
        <v>14.6</v>
      </c>
      <c r="I232" s="236"/>
      <c r="J232" s="231"/>
      <c r="K232" s="231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154</v>
      </c>
      <c r="AU232" s="241" t="s">
        <v>83</v>
      </c>
      <c r="AV232" s="13" t="s">
        <v>85</v>
      </c>
      <c r="AW232" s="13" t="s">
        <v>32</v>
      </c>
      <c r="AX232" s="13" t="s">
        <v>75</v>
      </c>
      <c r="AY232" s="241" t="s">
        <v>147</v>
      </c>
    </row>
    <row r="233" s="13" customFormat="1">
      <c r="A233" s="13"/>
      <c r="B233" s="230"/>
      <c r="C233" s="231"/>
      <c r="D233" s="232" t="s">
        <v>154</v>
      </c>
      <c r="E233" s="233" t="s">
        <v>1</v>
      </c>
      <c r="F233" s="234" t="s">
        <v>310</v>
      </c>
      <c r="G233" s="231"/>
      <c r="H233" s="235">
        <v>10.9</v>
      </c>
      <c r="I233" s="236"/>
      <c r="J233" s="231"/>
      <c r="K233" s="231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154</v>
      </c>
      <c r="AU233" s="241" t="s">
        <v>83</v>
      </c>
      <c r="AV233" s="13" t="s">
        <v>85</v>
      </c>
      <c r="AW233" s="13" t="s">
        <v>32</v>
      </c>
      <c r="AX233" s="13" t="s">
        <v>75</v>
      </c>
      <c r="AY233" s="241" t="s">
        <v>147</v>
      </c>
    </row>
    <row r="234" s="13" customFormat="1">
      <c r="A234" s="13"/>
      <c r="B234" s="230"/>
      <c r="C234" s="231"/>
      <c r="D234" s="232" t="s">
        <v>154</v>
      </c>
      <c r="E234" s="233" t="s">
        <v>1</v>
      </c>
      <c r="F234" s="234" t="s">
        <v>311</v>
      </c>
      <c r="G234" s="231"/>
      <c r="H234" s="235">
        <v>12.6</v>
      </c>
      <c r="I234" s="236"/>
      <c r="J234" s="231"/>
      <c r="K234" s="231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154</v>
      </c>
      <c r="AU234" s="241" t="s">
        <v>83</v>
      </c>
      <c r="AV234" s="13" t="s">
        <v>85</v>
      </c>
      <c r="AW234" s="13" t="s">
        <v>32</v>
      </c>
      <c r="AX234" s="13" t="s">
        <v>75</v>
      </c>
      <c r="AY234" s="241" t="s">
        <v>147</v>
      </c>
    </row>
    <row r="235" s="13" customFormat="1">
      <c r="A235" s="13"/>
      <c r="B235" s="230"/>
      <c r="C235" s="231"/>
      <c r="D235" s="232" t="s">
        <v>154</v>
      </c>
      <c r="E235" s="233" t="s">
        <v>1</v>
      </c>
      <c r="F235" s="234" t="s">
        <v>312</v>
      </c>
      <c r="G235" s="231"/>
      <c r="H235" s="235">
        <v>42.799999999999997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154</v>
      </c>
      <c r="AU235" s="241" t="s">
        <v>83</v>
      </c>
      <c r="AV235" s="13" t="s">
        <v>85</v>
      </c>
      <c r="AW235" s="13" t="s">
        <v>32</v>
      </c>
      <c r="AX235" s="13" t="s">
        <v>75</v>
      </c>
      <c r="AY235" s="241" t="s">
        <v>147</v>
      </c>
    </row>
    <row r="236" s="13" customFormat="1">
      <c r="A236" s="13"/>
      <c r="B236" s="230"/>
      <c r="C236" s="231"/>
      <c r="D236" s="232" t="s">
        <v>154</v>
      </c>
      <c r="E236" s="233" t="s">
        <v>1</v>
      </c>
      <c r="F236" s="234" t="s">
        <v>313</v>
      </c>
      <c r="G236" s="231"/>
      <c r="H236" s="235">
        <v>42.799999999999997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154</v>
      </c>
      <c r="AU236" s="241" t="s">
        <v>83</v>
      </c>
      <c r="AV236" s="13" t="s">
        <v>85</v>
      </c>
      <c r="AW236" s="13" t="s">
        <v>32</v>
      </c>
      <c r="AX236" s="13" t="s">
        <v>75</v>
      </c>
      <c r="AY236" s="241" t="s">
        <v>147</v>
      </c>
    </row>
    <row r="237" s="13" customFormat="1">
      <c r="A237" s="13"/>
      <c r="B237" s="230"/>
      <c r="C237" s="231"/>
      <c r="D237" s="232" t="s">
        <v>154</v>
      </c>
      <c r="E237" s="233" t="s">
        <v>1</v>
      </c>
      <c r="F237" s="234" t="s">
        <v>314</v>
      </c>
      <c r="G237" s="231"/>
      <c r="H237" s="235">
        <v>50</v>
      </c>
      <c r="I237" s="236"/>
      <c r="J237" s="231"/>
      <c r="K237" s="231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154</v>
      </c>
      <c r="AU237" s="241" t="s">
        <v>83</v>
      </c>
      <c r="AV237" s="13" t="s">
        <v>85</v>
      </c>
      <c r="AW237" s="13" t="s">
        <v>32</v>
      </c>
      <c r="AX237" s="13" t="s">
        <v>75</v>
      </c>
      <c r="AY237" s="241" t="s">
        <v>147</v>
      </c>
    </row>
    <row r="238" s="14" customFormat="1">
      <c r="A238" s="14"/>
      <c r="B238" s="253"/>
      <c r="C238" s="254"/>
      <c r="D238" s="232" t="s">
        <v>154</v>
      </c>
      <c r="E238" s="255" t="s">
        <v>1</v>
      </c>
      <c r="F238" s="256" t="s">
        <v>187</v>
      </c>
      <c r="G238" s="254"/>
      <c r="H238" s="257">
        <v>243.69999999999999</v>
      </c>
      <c r="I238" s="258"/>
      <c r="J238" s="254"/>
      <c r="K238" s="254"/>
      <c r="L238" s="259"/>
      <c r="M238" s="260"/>
      <c r="N238" s="261"/>
      <c r="O238" s="261"/>
      <c r="P238" s="261"/>
      <c r="Q238" s="261"/>
      <c r="R238" s="261"/>
      <c r="S238" s="261"/>
      <c r="T238" s="26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3" t="s">
        <v>154</v>
      </c>
      <c r="AU238" s="263" t="s">
        <v>83</v>
      </c>
      <c r="AV238" s="14" t="s">
        <v>152</v>
      </c>
      <c r="AW238" s="14" t="s">
        <v>32</v>
      </c>
      <c r="AX238" s="14" t="s">
        <v>83</v>
      </c>
      <c r="AY238" s="263" t="s">
        <v>147</v>
      </c>
    </row>
    <row r="239" s="2" customFormat="1" ht="16.5" customHeight="1">
      <c r="A239" s="37"/>
      <c r="B239" s="38"/>
      <c r="C239" s="216" t="s">
        <v>315</v>
      </c>
      <c r="D239" s="216" t="s">
        <v>148</v>
      </c>
      <c r="E239" s="217" t="s">
        <v>316</v>
      </c>
      <c r="F239" s="218" t="s">
        <v>317</v>
      </c>
      <c r="G239" s="219" t="s">
        <v>177</v>
      </c>
      <c r="H239" s="220">
        <v>243.69999999999999</v>
      </c>
      <c r="I239" s="221"/>
      <c r="J239" s="222">
        <f>ROUND(I239*H239,2)</f>
        <v>0</v>
      </c>
      <c r="K239" s="223"/>
      <c r="L239" s="43"/>
      <c r="M239" s="224" t="s">
        <v>1</v>
      </c>
      <c r="N239" s="225" t="s">
        <v>40</v>
      </c>
      <c r="O239" s="90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152</v>
      </c>
      <c r="AT239" s="228" t="s">
        <v>148</v>
      </c>
      <c r="AU239" s="228" t="s">
        <v>83</v>
      </c>
      <c r="AY239" s="16" t="s">
        <v>147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83</v>
      </c>
      <c r="BK239" s="229">
        <f>ROUND(I239*H239,2)</f>
        <v>0</v>
      </c>
      <c r="BL239" s="16" t="s">
        <v>152</v>
      </c>
      <c r="BM239" s="228" t="s">
        <v>318</v>
      </c>
    </row>
    <row r="240" s="13" customFormat="1">
      <c r="A240" s="13"/>
      <c r="B240" s="230"/>
      <c r="C240" s="231"/>
      <c r="D240" s="232" t="s">
        <v>154</v>
      </c>
      <c r="E240" s="233" t="s">
        <v>1</v>
      </c>
      <c r="F240" s="234" t="s">
        <v>308</v>
      </c>
      <c r="G240" s="231"/>
      <c r="H240" s="235">
        <v>70</v>
      </c>
      <c r="I240" s="236"/>
      <c r="J240" s="231"/>
      <c r="K240" s="231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154</v>
      </c>
      <c r="AU240" s="241" t="s">
        <v>83</v>
      </c>
      <c r="AV240" s="13" t="s">
        <v>85</v>
      </c>
      <c r="AW240" s="13" t="s">
        <v>32</v>
      </c>
      <c r="AX240" s="13" t="s">
        <v>75</v>
      </c>
      <c r="AY240" s="241" t="s">
        <v>147</v>
      </c>
    </row>
    <row r="241" s="13" customFormat="1">
      <c r="A241" s="13"/>
      <c r="B241" s="230"/>
      <c r="C241" s="231"/>
      <c r="D241" s="232" t="s">
        <v>154</v>
      </c>
      <c r="E241" s="233" t="s">
        <v>1</v>
      </c>
      <c r="F241" s="234" t="s">
        <v>309</v>
      </c>
      <c r="G241" s="231"/>
      <c r="H241" s="235">
        <v>14.6</v>
      </c>
      <c r="I241" s="236"/>
      <c r="J241" s="231"/>
      <c r="K241" s="231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154</v>
      </c>
      <c r="AU241" s="241" t="s">
        <v>83</v>
      </c>
      <c r="AV241" s="13" t="s">
        <v>85</v>
      </c>
      <c r="AW241" s="13" t="s">
        <v>32</v>
      </c>
      <c r="AX241" s="13" t="s">
        <v>75</v>
      </c>
      <c r="AY241" s="241" t="s">
        <v>147</v>
      </c>
    </row>
    <row r="242" s="13" customFormat="1">
      <c r="A242" s="13"/>
      <c r="B242" s="230"/>
      <c r="C242" s="231"/>
      <c r="D242" s="232" t="s">
        <v>154</v>
      </c>
      <c r="E242" s="233" t="s">
        <v>1</v>
      </c>
      <c r="F242" s="234" t="s">
        <v>310</v>
      </c>
      <c r="G242" s="231"/>
      <c r="H242" s="235">
        <v>10.9</v>
      </c>
      <c r="I242" s="236"/>
      <c r="J242" s="231"/>
      <c r="K242" s="231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154</v>
      </c>
      <c r="AU242" s="241" t="s">
        <v>83</v>
      </c>
      <c r="AV242" s="13" t="s">
        <v>85</v>
      </c>
      <c r="AW242" s="13" t="s">
        <v>32</v>
      </c>
      <c r="AX242" s="13" t="s">
        <v>75</v>
      </c>
      <c r="AY242" s="241" t="s">
        <v>147</v>
      </c>
    </row>
    <row r="243" s="13" customFormat="1">
      <c r="A243" s="13"/>
      <c r="B243" s="230"/>
      <c r="C243" s="231"/>
      <c r="D243" s="232" t="s">
        <v>154</v>
      </c>
      <c r="E243" s="233" t="s">
        <v>1</v>
      </c>
      <c r="F243" s="234" t="s">
        <v>311</v>
      </c>
      <c r="G243" s="231"/>
      <c r="H243" s="235">
        <v>12.6</v>
      </c>
      <c r="I243" s="236"/>
      <c r="J243" s="231"/>
      <c r="K243" s="231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154</v>
      </c>
      <c r="AU243" s="241" t="s">
        <v>83</v>
      </c>
      <c r="AV243" s="13" t="s">
        <v>85</v>
      </c>
      <c r="AW243" s="13" t="s">
        <v>32</v>
      </c>
      <c r="AX243" s="13" t="s">
        <v>75</v>
      </c>
      <c r="AY243" s="241" t="s">
        <v>147</v>
      </c>
    </row>
    <row r="244" s="13" customFormat="1">
      <c r="A244" s="13"/>
      <c r="B244" s="230"/>
      <c r="C244" s="231"/>
      <c r="D244" s="232" t="s">
        <v>154</v>
      </c>
      <c r="E244" s="233" t="s">
        <v>1</v>
      </c>
      <c r="F244" s="234" t="s">
        <v>312</v>
      </c>
      <c r="G244" s="231"/>
      <c r="H244" s="235">
        <v>42.799999999999997</v>
      </c>
      <c r="I244" s="236"/>
      <c r="J244" s="231"/>
      <c r="K244" s="231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154</v>
      </c>
      <c r="AU244" s="241" t="s">
        <v>83</v>
      </c>
      <c r="AV244" s="13" t="s">
        <v>85</v>
      </c>
      <c r="AW244" s="13" t="s">
        <v>32</v>
      </c>
      <c r="AX244" s="13" t="s">
        <v>75</v>
      </c>
      <c r="AY244" s="241" t="s">
        <v>147</v>
      </c>
    </row>
    <row r="245" s="13" customFormat="1">
      <c r="A245" s="13"/>
      <c r="B245" s="230"/>
      <c r="C245" s="231"/>
      <c r="D245" s="232" t="s">
        <v>154</v>
      </c>
      <c r="E245" s="233" t="s">
        <v>1</v>
      </c>
      <c r="F245" s="234" t="s">
        <v>313</v>
      </c>
      <c r="G245" s="231"/>
      <c r="H245" s="235">
        <v>42.799999999999997</v>
      </c>
      <c r="I245" s="236"/>
      <c r="J245" s="231"/>
      <c r="K245" s="231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154</v>
      </c>
      <c r="AU245" s="241" t="s">
        <v>83</v>
      </c>
      <c r="AV245" s="13" t="s">
        <v>85</v>
      </c>
      <c r="AW245" s="13" t="s">
        <v>32</v>
      </c>
      <c r="AX245" s="13" t="s">
        <v>75</v>
      </c>
      <c r="AY245" s="241" t="s">
        <v>147</v>
      </c>
    </row>
    <row r="246" s="13" customFormat="1">
      <c r="A246" s="13"/>
      <c r="B246" s="230"/>
      <c r="C246" s="231"/>
      <c r="D246" s="232" t="s">
        <v>154</v>
      </c>
      <c r="E246" s="233" t="s">
        <v>1</v>
      </c>
      <c r="F246" s="234" t="s">
        <v>314</v>
      </c>
      <c r="G246" s="231"/>
      <c r="H246" s="235">
        <v>50</v>
      </c>
      <c r="I246" s="236"/>
      <c r="J246" s="231"/>
      <c r="K246" s="231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154</v>
      </c>
      <c r="AU246" s="241" t="s">
        <v>83</v>
      </c>
      <c r="AV246" s="13" t="s">
        <v>85</v>
      </c>
      <c r="AW246" s="13" t="s">
        <v>32</v>
      </c>
      <c r="AX246" s="13" t="s">
        <v>75</v>
      </c>
      <c r="AY246" s="241" t="s">
        <v>147</v>
      </c>
    </row>
    <row r="247" s="14" customFormat="1">
      <c r="A247" s="14"/>
      <c r="B247" s="253"/>
      <c r="C247" s="254"/>
      <c r="D247" s="232" t="s">
        <v>154</v>
      </c>
      <c r="E247" s="255" t="s">
        <v>1</v>
      </c>
      <c r="F247" s="256" t="s">
        <v>187</v>
      </c>
      <c r="G247" s="254"/>
      <c r="H247" s="257">
        <v>243.69999999999999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3" t="s">
        <v>154</v>
      </c>
      <c r="AU247" s="263" t="s">
        <v>83</v>
      </c>
      <c r="AV247" s="14" t="s">
        <v>152</v>
      </c>
      <c r="AW247" s="14" t="s">
        <v>32</v>
      </c>
      <c r="AX247" s="14" t="s">
        <v>83</v>
      </c>
      <c r="AY247" s="263" t="s">
        <v>147</v>
      </c>
    </row>
    <row r="248" s="12" customFormat="1" ht="25.92" customHeight="1">
      <c r="A248" s="12"/>
      <c r="B248" s="202"/>
      <c r="C248" s="203"/>
      <c r="D248" s="204" t="s">
        <v>74</v>
      </c>
      <c r="E248" s="205" t="s">
        <v>319</v>
      </c>
      <c r="F248" s="205" t="s">
        <v>320</v>
      </c>
      <c r="G248" s="203"/>
      <c r="H248" s="203"/>
      <c r="I248" s="206"/>
      <c r="J248" s="207">
        <f>BK248</f>
        <v>0</v>
      </c>
      <c r="K248" s="203"/>
      <c r="L248" s="208"/>
      <c r="M248" s="209"/>
      <c r="N248" s="210"/>
      <c r="O248" s="210"/>
      <c r="P248" s="211">
        <f>SUM(P249:P252)</f>
        <v>0</v>
      </c>
      <c r="Q248" s="210"/>
      <c r="R248" s="211">
        <f>SUM(R249:R252)</f>
        <v>0</v>
      </c>
      <c r="S248" s="210"/>
      <c r="T248" s="212">
        <f>SUM(T249:T252)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3" t="s">
        <v>83</v>
      </c>
      <c r="AT248" s="214" t="s">
        <v>74</v>
      </c>
      <c r="AU248" s="214" t="s">
        <v>75</v>
      </c>
      <c r="AY248" s="213" t="s">
        <v>147</v>
      </c>
      <c r="BK248" s="215">
        <f>SUM(BK249:BK252)</f>
        <v>0</v>
      </c>
    </row>
    <row r="249" s="2" customFormat="1" ht="21.75" customHeight="1">
      <c r="A249" s="37"/>
      <c r="B249" s="38"/>
      <c r="C249" s="216" t="s">
        <v>321</v>
      </c>
      <c r="D249" s="216" t="s">
        <v>148</v>
      </c>
      <c r="E249" s="217" t="s">
        <v>322</v>
      </c>
      <c r="F249" s="218" t="s">
        <v>323</v>
      </c>
      <c r="G249" s="219" t="s">
        <v>161</v>
      </c>
      <c r="H249" s="220">
        <v>1</v>
      </c>
      <c r="I249" s="221"/>
      <c r="J249" s="222">
        <f>ROUND(I249*H249,2)</f>
        <v>0</v>
      </c>
      <c r="K249" s="223"/>
      <c r="L249" s="43"/>
      <c r="M249" s="224" t="s">
        <v>1</v>
      </c>
      <c r="N249" s="225" t="s">
        <v>40</v>
      </c>
      <c r="O249" s="90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241</v>
      </c>
      <c r="AT249" s="228" t="s">
        <v>148</v>
      </c>
      <c r="AU249" s="228" t="s">
        <v>83</v>
      </c>
      <c r="AY249" s="16" t="s">
        <v>147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83</v>
      </c>
      <c r="BK249" s="229">
        <f>ROUND(I249*H249,2)</f>
        <v>0</v>
      </c>
      <c r="BL249" s="16" t="s">
        <v>241</v>
      </c>
      <c r="BM249" s="228" t="s">
        <v>324</v>
      </c>
    </row>
    <row r="250" s="2" customFormat="1">
      <c r="A250" s="37"/>
      <c r="B250" s="38"/>
      <c r="C250" s="39"/>
      <c r="D250" s="232" t="s">
        <v>232</v>
      </c>
      <c r="E250" s="39"/>
      <c r="F250" s="264" t="s">
        <v>325</v>
      </c>
      <c r="G250" s="39"/>
      <c r="H250" s="39"/>
      <c r="I250" s="265"/>
      <c r="J250" s="39"/>
      <c r="K250" s="39"/>
      <c r="L250" s="43"/>
      <c r="M250" s="266"/>
      <c r="N250" s="267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232</v>
      </c>
      <c r="AU250" s="16" t="s">
        <v>83</v>
      </c>
    </row>
    <row r="251" s="2" customFormat="1" ht="21.75" customHeight="1">
      <c r="A251" s="37"/>
      <c r="B251" s="38"/>
      <c r="C251" s="216" t="s">
        <v>326</v>
      </c>
      <c r="D251" s="216" t="s">
        <v>148</v>
      </c>
      <c r="E251" s="217" t="s">
        <v>327</v>
      </c>
      <c r="F251" s="218" t="s">
        <v>328</v>
      </c>
      <c r="G251" s="219" t="s">
        <v>161</v>
      </c>
      <c r="H251" s="220">
        <v>1</v>
      </c>
      <c r="I251" s="221"/>
      <c r="J251" s="222">
        <f>ROUND(I251*H251,2)</f>
        <v>0</v>
      </c>
      <c r="K251" s="223"/>
      <c r="L251" s="43"/>
      <c r="M251" s="224" t="s">
        <v>1</v>
      </c>
      <c r="N251" s="225" t="s">
        <v>40</v>
      </c>
      <c r="O251" s="90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241</v>
      </c>
      <c r="AT251" s="228" t="s">
        <v>148</v>
      </c>
      <c r="AU251" s="228" t="s">
        <v>83</v>
      </c>
      <c r="AY251" s="16" t="s">
        <v>147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83</v>
      </c>
      <c r="BK251" s="229">
        <f>ROUND(I251*H251,2)</f>
        <v>0</v>
      </c>
      <c r="BL251" s="16" t="s">
        <v>241</v>
      </c>
      <c r="BM251" s="228" t="s">
        <v>329</v>
      </c>
    </row>
    <row r="252" s="2" customFormat="1" ht="24.15" customHeight="1">
      <c r="A252" s="37"/>
      <c r="B252" s="38"/>
      <c r="C252" s="242" t="s">
        <v>330</v>
      </c>
      <c r="D252" s="242" t="s">
        <v>158</v>
      </c>
      <c r="E252" s="243" t="s">
        <v>331</v>
      </c>
      <c r="F252" s="244" t="s">
        <v>332</v>
      </c>
      <c r="G252" s="245" t="s">
        <v>161</v>
      </c>
      <c r="H252" s="246">
        <v>1</v>
      </c>
      <c r="I252" s="247"/>
      <c r="J252" s="248">
        <f>ROUND(I252*H252,2)</f>
        <v>0</v>
      </c>
      <c r="K252" s="249"/>
      <c r="L252" s="250"/>
      <c r="M252" s="251" t="s">
        <v>1</v>
      </c>
      <c r="N252" s="252" t="s">
        <v>40</v>
      </c>
      <c r="O252" s="90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162</v>
      </c>
      <c r="AT252" s="228" t="s">
        <v>158</v>
      </c>
      <c r="AU252" s="228" t="s">
        <v>83</v>
      </c>
      <c r="AY252" s="16" t="s">
        <v>147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83</v>
      </c>
      <c r="BK252" s="229">
        <f>ROUND(I252*H252,2)</f>
        <v>0</v>
      </c>
      <c r="BL252" s="16" t="s">
        <v>152</v>
      </c>
      <c r="BM252" s="228" t="s">
        <v>333</v>
      </c>
    </row>
    <row r="253" s="12" customFormat="1" ht="25.92" customHeight="1">
      <c r="A253" s="12"/>
      <c r="B253" s="202"/>
      <c r="C253" s="203"/>
      <c r="D253" s="204" t="s">
        <v>74</v>
      </c>
      <c r="E253" s="205" t="s">
        <v>334</v>
      </c>
      <c r="F253" s="205" t="s">
        <v>335</v>
      </c>
      <c r="G253" s="203"/>
      <c r="H253" s="203"/>
      <c r="I253" s="206"/>
      <c r="J253" s="207">
        <f>BK253</f>
        <v>0</v>
      </c>
      <c r="K253" s="203"/>
      <c r="L253" s="208"/>
      <c r="M253" s="209"/>
      <c r="N253" s="210"/>
      <c r="O253" s="210"/>
      <c r="P253" s="211">
        <f>SUM(P254:P259)</f>
        <v>0</v>
      </c>
      <c r="Q253" s="210"/>
      <c r="R253" s="211">
        <f>SUM(R254:R259)</f>
        <v>0</v>
      </c>
      <c r="S253" s="210"/>
      <c r="T253" s="212">
        <f>SUM(T254:T259)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3" t="s">
        <v>83</v>
      </c>
      <c r="AT253" s="214" t="s">
        <v>74</v>
      </c>
      <c r="AU253" s="214" t="s">
        <v>75</v>
      </c>
      <c r="AY253" s="213" t="s">
        <v>147</v>
      </c>
      <c r="BK253" s="215">
        <f>SUM(BK254:BK259)</f>
        <v>0</v>
      </c>
    </row>
    <row r="254" s="2" customFormat="1" ht="16.5" customHeight="1">
      <c r="A254" s="37"/>
      <c r="B254" s="38"/>
      <c r="C254" s="216" t="s">
        <v>336</v>
      </c>
      <c r="D254" s="216" t="s">
        <v>148</v>
      </c>
      <c r="E254" s="217" t="s">
        <v>337</v>
      </c>
      <c r="F254" s="218" t="s">
        <v>338</v>
      </c>
      <c r="G254" s="219" t="s">
        <v>177</v>
      </c>
      <c r="H254" s="220">
        <v>179.80000000000001</v>
      </c>
      <c r="I254" s="221"/>
      <c r="J254" s="222">
        <f>ROUND(I254*H254,2)</f>
        <v>0</v>
      </c>
      <c r="K254" s="223"/>
      <c r="L254" s="43"/>
      <c r="M254" s="224" t="s">
        <v>1</v>
      </c>
      <c r="N254" s="225" t="s">
        <v>40</v>
      </c>
      <c r="O254" s="90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8" t="s">
        <v>152</v>
      </c>
      <c r="AT254" s="228" t="s">
        <v>148</v>
      </c>
      <c r="AU254" s="228" t="s">
        <v>83</v>
      </c>
      <c r="AY254" s="16" t="s">
        <v>147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6" t="s">
        <v>83</v>
      </c>
      <c r="BK254" s="229">
        <f>ROUND(I254*H254,2)</f>
        <v>0</v>
      </c>
      <c r="BL254" s="16" t="s">
        <v>152</v>
      </c>
      <c r="BM254" s="228" t="s">
        <v>339</v>
      </c>
    </row>
    <row r="255" s="13" customFormat="1">
      <c r="A255" s="13"/>
      <c r="B255" s="230"/>
      <c r="C255" s="231"/>
      <c r="D255" s="232" t="s">
        <v>154</v>
      </c>
      <c r="E255" s="233" t="s">
        <v>1</v>
      </c>
      <c r="F255" s="234" t="s">
        <v>340</v>
      </c>
      <c r="G255" s="231"/>
      <c r="H255" s="235">
        <v>179.80000000000001</v>
      </c>
      <c r="I255" s="236"/>
      <c r="J255" s="231"/>
      <c r="K255" s="231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154</v>
      </c>
      <c r="AU255" s="241" t="s">
        <v>83</v>
      </c>
      <c r="AV255" s="13" t="s">
        <v>85</v>
      </c>
      <c r="AW255" s="13" t="s">
        <v>32</v>
      </c>
      <c r="AX255" s="13" t="s">
        <v>83</v>
      </c>
      <c r="AY255" s="241" t="s">
        <v>147</v>
      </c>
    </row>
    <row r="256" s="2" customFormat="1" ht="16.5" customHeight="1">
      <c r="A256" s="37"/>
      <c r="B256" s="38"/>
      <c r="C256" s="216" t="s">
        <v>156</v>
      </c>
      <c r="D256" s="216" t="s">
        <v>148</v>
      </c>
      <c r="E256" s="217" t="s">
        <v>341</v>
      </c>
      <c r="F256" s="218" t="s">
        <v>342</v>
      </c>
      <c r="G256" s="219" t="s">
        <v>177</v>
      </c>
      <c r="H256" s="220">
        <v>282.39999999999998</v>
      </c>
      <c r="I256" s="221"/>
      <c r="J256" s="222">
        <f>ROUND(I256*H256,2)</f>
        <v>0</v>
      </c>
      <c r="K256" s="223"/>
      <c r="L256" s="43"/>
      <c r="M256" s="224" t="s">
        <v>1</v>
      </c>
      <c r="N256" s="225" t="s">
        <v>40</v>
      </c>
      <c r="O256" s="90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8" t="s">
        <v>241</v>
      </c>
      <c r="AT256" s="228" t="s">
        <v>148</v>
      </c>
      <c r="AU256" s="228" t="s">
        <v>83</v>
      </c>
      <c r="AY256" s="16" t="s">
        <v>147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6" t="s">
        <v>83</v>
      </c>
      <c r="BK256" s="229">
        <f>ROUND(I256*H256,2)</f>
        <v>0</v>
      </c>
      <c r="BL256" s="16" t="s">
        <v>241</v>
      </c>
      <c r="BM256" s="228" t="s">
        <v>343</v>
      </c>
    </row>
    <row r="257" s="13" customFormat="1">
      <c r="A257" s="13"/>
      <c r="B257" s="230"/>
      <c r="C257" s="231"/>
      <c r="D257" s="232" t="s">
        <v>154</v>
      </c>
      <c r="E257" s="233" t="s">
        <v>1</v>
      </c>
      <c r="F257" s="234" t="s">
        <v>344</v>
      </c>
      <c r="G257" s="231"/>
      <c r="H257" s="235">
        <v>282.39999999999998</v>
      </c>
      <c r="I257" s="236"/>
      <c r="J257" s="231"/>
      <c r="K257" s="231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154</v>
      </c>
      <c r="AU257" s="241" t="s">
        <v>83</v>
      </c>
      <c r="AV257" s="13" t="s">
        <v>85</v>
      </c>
      <c r="AW257" s="13" t="s">
        <v>32</v>
      </c>
      <c r="AX257" s="13" t="s">
        <v>83</v>
      </c>
      <c r="AY257" s="241" t="s">
        <v>147</v>
      </c>
    </row>
    <row r="258" s="2" customFormat="1" ht="24.15" customHeight="1">
      <c r="A258" s="37"/>
      <c r="B258" s="38"/>
      <c r="C258" s="216" t="s">
        <v>345</v>
      </c>
      <c r="D258" s="216" t="s">
        <v>148</v>
      </c>
      <c r="E258" s="217" t="s">
        <v>346</v>
      </c>
      <c r="F258" s="218" t="s">
        <v>347</v>
      </c>
      <c r="G258" s="219" t="s">
        <v>348</v>
      </c>
      <c r="H258" s="220">
        <v>10</v>
      </c>
      <c r="I258" s="221"/>
      <c r="J258" s="222">
        <f>ROUND(I258*H258,2)</f>
        <v>0</v>
      </c>
      <c r="K258" s="223"/>
      <c r="L258" s="43"/>
      <c r="M258" s="224" t="s">
        <v>1</v>
      </c>
      <c r="N258" s="225" t="s">
        <v>40</v>
      </c>
      <c r="O258" s="90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152</v>
      </c>
      <c r="AT258" s="228" t="s">
        <v>148</v>
      </c>
      <c r="AU258" s="228" t="s">
        <v>83</v>
      </c>
      <c r="AY258" s="16" t="s">
        <v>147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83</v>
      </c>
      <c r="BK258" s="229">
        <f>ROUND(I258*H258,2)</f>
        <v>0</v>
      </c>
      <c r="BL258" s="16" t="s">
        <v>152</v>
      </c>
      <c r="BM258" s="228" t="s">
        <v>349</v>
      </c>
    </row>
    <row r="259" s="2" customFormat="1">
      <c r="A259" s="37"/>
      <c r="B259" s="38"/>
      <c r="C259" s="39"/>
      <c r="D259" s="232" t="s">
        <v>232</v>
      </c>
      <c r="E259" s="39"/>
      <c r="F259" s="264" t="s">
        <v>350</v>
      </c>
      <c r="G259" s="39"/>
      <c r="H259" s="39"/>
      <c r="I259" s="265"/>
      <c r="J259" s="39"/>
      <c r="K259" s="39"/>
      <c r="L259" s="43"/>
      <c r="M259" s="266"/>
      <c r="N259" s="267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232</v>
      </c>
      <c r="AU259" s="16" t="s">
        <v>83</v>
      </c>
    </row>
    <row r="260" s="12" customFormat="1" ht="25.92" customHeight="1">
      <c r="A260" s="12"/>
      <c r="B260" s="202"/>
      <c r="C260" s="203"/>
      <c r="D260" s="204" t="s">
        <v>74</v>
      </c>
      <c r="E260" s="205" t="s">
        <v>351</v>
      </c>
      <c r="F260" s="205" t="s">
        <v>352</v>
      </c>
      <c r="G260" s="203"/>
      <c r="H260" s="203"/>
      <c r="I260" s="206"/>
      <c r="J260" s="207">
        <f>BK260</f>
        <v>0</v>
      </c>
      <c r="K260" s="203"/>
      <c r="L260" s="208"/>
      <c r="M260" s="209"/>
      <c r="N260" s="210"/>
      <c r="O260" s="210"/>
      <c r="P260" s="211">
        <f>SUM(P261:P269)</f>
        <v>0</v>
      </c>
      <c r="Q260" s="210"/>
      <c r="R260" s="211">
        <f>SUM(R261:R269)</f>
        <v>0</v>
      </c>
      <c r="S260" s="210"/>
      <c r="T260" s="212">
        <f>SUM(T261:T269)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3" t="s">
        <v>83</v>
      </c>
      <c r="AT260" s="214" t="s">
        <v>74</v>
      </c>
      <c r="AU260" s="214" t="s">
        <v>75</v>
      </c>
      <c r="AY260" s="213" t="s">
        <v>147</v>
      </c>
      <c r="BK260" s="215">
        <f>SUM(BK261:BK269)</f>
        <v>0</v>
      </c>
    </row>
    <row r="261" s="2" customFormat="1" ht="24.15" customHeight="1">
      <c r="A261" s="37"/>
      <c r="B261" s="38"/>
      <c r="C261" s="216" t="s">
        <v>353</v>
      </c>
      <c r="D261" s="216" t="s">
        <v>148</v>
      </c>
      <c r="E261" s="217" t="s">
        <v>354</v>
      </c>
      <c r="F261" s="218" t="s">
        <v>355</v>
      </c>
      <c r="G261" s="219" t="s">
        <v>161</v>
      </c>
      <c r="H261" s="220">
        <v>1</v>
      </c>
      <c r="I261" s="221"/>
      <c r="J261" s="222">
        <f>ROUND(I261*H261,2)</f>
        <v>0</v>
      </c>
      <c r="K261" s="223"/>
      <c r="L261" s="43"/>
      <c r="M261" s="224" t="s">
        <v>1</v>
      </c>
      <c r="N261" s="225" t="s">
        <v>40</v>
      </c>
      <c r="O261" s="90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241</v>
      </c>
      <c r="AT261" s="228" t="s">
        <v>148</v>
      </c>
      <c r="AU261" s="228" t="s">
        <v>83</v>
      </c>
      <c r="AY261" s="16" t="s">
        <v>147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83</v>
      </c>
      <c r="BK261" s="229">
        <f>ROUND(I261*H261,2)</f>
        <v>0</v>
      </c>
      <c r="BL261" s="16" t="s">
        <v>241</v>
      </c>
      <c r="BM261" s="228" t="s">
        <v>356</v>
      </c>
    </row>
    <row r="262" s="2" customFormat="1">
      <c r="A262" s="37"/>
      <c r="B262" s="38"/>
      <c r="C262" s="39"/>
      <c r="D262" s="232" t="s">
        <v>232</v>
      </c>
      <c r="E262" s="39"/>
      <c r="F262" s="264" t="s">
        <v>357</v>
      </c>
      <c r="G262" s="39"/>
      <c r="H262" s="39"/>
      <c r="I262" s="265"/>
      <c r="J262" s="39"/>
      <c r="K262" s="39"/>
      <c r="L262" s="43"/>
      <c r="M262" s="266"/>
      <c r="N262" s="267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232</v>
      </c>
      <c r="AU262" s="16" t="s">
        <v>83</v>
      </c>
    </row>
    <row r="263" s="13" customFormat="1">
      <c r="A263" s="13"/>
      <c r="B263" s="230"/>
      <c r="C263" s="231"/>
      <c r="D263" s="232" t="s">
        <v>154</v>
      </c>
      <c r="E263" s="233" t="s">
        <v>1</v>
      </c>
      <c r="F263" s="234" t="s">
        <v>358</v>
      </c>
      <c r="G263" s="231"/>
      <c r="H263" s="235">
        <v>1</v>
      </c>
      <c r="I263" s="236"/>
      <c r="J263" s="231"/>
      <c r="K263" s="231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154</v>
      </c>
      <c r="AU263" s="241" t="s">
        <v>83</v>
      </c>
      <c r="AV263" s="13" t="s">
        <v>85</v>
      </c>
      <c r="AW263" s="13" t="s">
        <v>32</v>
      </c>
      <c r="AX263" s="13" t="s">
        <v>83</v>
      </c>
      <c r="AY263" s="241" t="s">
        <v>147</v>
      </c>
    </row>
    <row r="264" s="2" customFormat="1" ht="16.5" customHeight="1">
      <c r="A264" s="37"/>
      <c r="B264" s="38"/>
      <c r="C264" s="216" t="s">
        <v>169</v>
      </c>
      <c r="D264" s="216" t="s">
        <v>148</v>
      </c>
      <c r="E264" s="217" t="s">
        <v>359</v>
      </c>
      <c r="F264" s="218" t="s">
        <v>360</v>
      </c>
      <c r="G264" s="219" t="s">
        <v>177</v>
      </c>
      <c r="H264" s="220">
        <v>821.79999999999995</v>
      </c>
      <c r="I264" s="221"/>
      <c r="J264" s="222">
        <f>ROUND(I264*H264,2)</f>
        <v>0</v>
      </c>
      <c r="K264" s="223"/>
      <c r="L264" s="43"/>
      <c r="M264" s="224" t="s">
        <v>1</v>
      </c>
      <c r="N264" s="225" t="s">
        <v>40</v>
      </c>
      <c r="O264" s="90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241</v>
      </c>
      <c r="AT264" s="228" t="s">
        <v>148</v>
      </c>
      <c r="AU264" s="228" t="s">
        <v>83</v>
      </c>
      <c r="AY264" s="16" t="s">
        <v>147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83</v>
      </c>
      <c r="BK264" s="229">
        <f>ROUND(I264*H264,2)</f>
        <v>0</v>
      </c>
      <c r="BL264" s="16" t="s">
        <v>241</v>
      </c>
      <c r="BM264" s="228" t="s">
        <v>361</v>
      </c>
    </row>
    <row r="265" s="2" customFormat="1" ht="16.5" customHeight="1">
      <c r="A265" s="37"/>
      <c r="B265" s="38"/>
      <c r="C265" s="216" t="s">
        <v>362</v>
      </c>
      <c r="D265" s="216" t="s">
        <v>148</v>
      </c>
      <c r="E265" s="217" t="s">
        <v>363</v>
      </c>
      <c r="F265" s="218" t="s">
        <v>364</v>
      </c>
      <c r="G265" s="219" t="s">
        <v>177</v>
      </c>
      <c r="H265" s="220">
        <v>821.79999999999995</v>
      </c>
      <c r="I265" s="221"/>
      <c r="J265" s="222">
        <f>ROUND(I265*H265,2)</f>
        <v>0</v>
      </c>
      <c r="K265" s="223"/>
      <c r="L265" s="43"/>
      <c r="M265" s="224" t="s">
        <v>1</v>
      </c>
      <c r="N265" s="225" t="s">
        <v>40</v>
      </c>
      <c r="O265" s="90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241</v>
      </c>
      <c r="AT265" s="228" t="s">
        <v>148</v>
      </c>
      <c r="AU265" s="228" t="s">
        <v>83</v>
      </c>
      <c r="AY265" s="16" t="s">
        <v>147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83</v>
      </c>
      <c r="BK265" s="229">
        <f>ROUND(I265*H265,2)</f>
        <v>0</v>
      </c>
      <c r="BL265" s="16" t="s">
        <v>241</v>
      </c>
      <c r="BM265" s="228" t="s">
        <v>365</v>
      </c>
    </row>
    <row r="266" s="2" customFormat="1">
      <c r="A266" s="37"/>
      <c r="B266" s="38"/>
      <c r="C266" s="39"/>
      <c r="D266" s="232" t="s">
        <v>232</v>
      </c>
      <c r="E266" s="39"/>
      <c r="F266" s="264" t="s">
        <v>366</v>
      </c>
      <c r="G266" s="39"/>
      <c r="H266" s="39"/>
      <c r="I266" s="265"/>
      <c r="J266" s="39"/>
      <c r="K266" s="39"/>
      <c r="L266" s="43"/>
      <c r="M266" s="266"/>
      <c r="N266" s="267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232</v>
      </c>
      <c r="AU266" s="16" t="s">
        <v>83</v>
      </c>
    </row>
    <row r="267" s="2" customFormat="1" ht="24.15" customHeight="1">
      <c r="A267" s="37"/>
      <c r="B267" s="38"/>
      <c r="C267" s="216" t="s">
        <v>367</v>
      </c>
      <c r="D267" s="216" t="s">
        <v>148</v>
      </c>
      <c r="E267" s="217" t="s">
        <v>368</v>
      </c>
      <c r="F267" s="218" t="s">
        <v>369</v>
      </c>
      <c r="G267" s="219" t="s">
        <v>161</v>
      </c>
      <c r="H267" s="220">
        <v>1</v>
      </c>
      <c r="I267" s="221"/>
      <c r="J267" s="222">
        <f>ROUND(I267*H267,2)</f>
        <v>0</v>
      </c>
      <c r="K267" s="223"/>
      <c r="L267" s="43"/>
      <c r="M267" s="224" t="s">
        <v>1</v>
      </c>
      <c r="N267" s="225" t="s">
        <v>40</v>
      </c>
      <c r="O267" s="90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241</v>
      </c>
      <c r="AT267" s="228" t="s">
        <v>148</v>
      </c>
      <c r="AU267" s="228" t="s">
        <v>83</v>
      </c>
      <c r="AY267" s="16" t="s">
        <v>147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83</v>
      </c>
      <c r="BK267" s="229">
        <f>ROUND(I267*H267,2)</f>
        <v>0</v>
      </c>
      <c r="BL267" s="16" t="s">
        <v>241</v>
      </c>
      <c r="BM267" s="228" t="s">
        <v>370</v>
      </c>
    </row>
    <row r="268" s="2" customFormat="1">
      <c r="A268" s="37"/>
      <c r="B268" s="38"/>
      <c r="C268" s="39"/>
      <c r="D268" s="232" t="s">
        <v>232</v>
      </c>
      <c r="E268" s="39"/>
      <c r="F268" s="264" t="s">
        <v>371</v>
      </c>
      <c r="G268" s="39"/>
      <c r="H268" s="39"/>
      <c r="I268" s="265"/>
      <c r="J268" s="39"/>
      <c r="K268" s="39"/>
      <c r="L268" s="43"/>
      <c r="M268" s="266"/>
      <c r="N268" s="267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232</v>
      </c>
      <c r="AU268" s="16" t="s">
        <v>83</v>
      </c>
    </row>
    <row r="269" s="13" customFormat="1">
      <c r="A269" s="13"/>
      <c r="B269" s="230"/>
      <c r="C269" s="231"/>
      <c r="D269" s="232" t="s">
        <v>154</v>
      </c>
      <c r="E269" s="233" t="s">
        <v>1</v>
      </c>
      <c r="F269" s="234" t="s">
        <v>372</v>
      </c>
      <c r="G269" s="231"/>
      <c r="H269" s="235">
        <v>1</v>
      </c>
      <c r="I269" s="236"/>
      <c r="J269" s="231"/>
      <c r="K269" s="231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154</v>
      </c>
      <c r="AU269" s="241" t="s">
        <v>83</v>
      </c>
      <c r="AV269" s="13" t="s">
        <v>85</v>
      </c>
      <c r="AW269" s="13" t="s">
        <v>32</v>
      </c>
      <c r="AX269" s="13" t="s">
        <v>83</v>
      </c>
      <c r="AY269" s="241" t="s">
        <v>147</v>
      </c>
    </row>
    <row r="270" s="12" customFormat="1" ht="25.92" customHeight="1">
      <c r="A270" s="12"/>
      <c r="B270" s="202"/>
      <c r="C270" s="203"/>
      <c r="D270" s="204" t="s">
        <v>74</v>
      </c>
      <c r="E270" s="205" t="s">
        <v>373</v>
      </c>
      <c r="F270" s="205" t="s">
        <v>374</v>
      </c>
      <c r="G270" s="203"/>
      <c r="H270" s="203"/>
      <c r="I270" s="206"/>
      <c r="J270" s="207">
        <f>BK270</f>
        <v>0</v>
      </c>
      <c r="K270" s="203"/>
      <c r="L270" s="208"/>
      <c r="M270" s="209"/>
      <c r="N270" s="210"/>
      <c r="O270" s="210"/>
      <c r="P270" s="211">
        <f>P271+P295</f>
        <v>0</v>
      </c>
      <c r="Q270" s="210"/>
      <c r="R270" s="211">
        <f>R271+R295</f>
        <v>0</v>
      </c>
      <c r="S270" s="210"/>
      <c r="T270" s="212">
        <f>T271+T295</f>
        <v>60.390777999999997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3" t="s">
        <v>83</v>
      </c>
      <c r="AT270" s="214" t="s">
        <v>74</v>
      </c>
      <c r="AU270" s="214" t="s">
        <v>75</v>
      </c>
      <c r="AY270" s="213" t="s">
        <v>147</v>
      </c>
      <c r="BK270" s="215">
        <f>BK271+BK295</f>
        <v>0</v>
      </c>
    </row>
    <row r="271" s="12" customFormat="1" ht="22.8" customHeight="1">
      <c r="A271" s="12"/>
      <c r="B271" s="202"/>
      <c r="C271" s="203"/>
      <c r="D271" s="204" t="s">
        <v>74</v>
      </c>
      <c r="E271" s="268" t="s">
        <v>200</v>
      </c>
      <c r="F271" s="268" t="s">
        <v>375</v>
      </c>
      <c r="G271" s="203"/>
      <c r="H271" s="203"/>
      <c r="I271" s="206"/>
      <c r="J271" s="269">
        <f>BK271</f>
        <v>0</v>
      </c>
      <c r="K271" s="203"/>
      <c r="L271" s="208"/>
      <c r="M271" s="209"/>
      <c r="N271" s="210"/>
      <c r="O271" s="210"/>
      <c r="P271" s="211">
        <f>SUM(P272:P294)</f>
        <v>0</v>
      </c>
      <c r="Q271" s="210"/>
      <c r="R271" s="211">
        <f>SUM(R272:R294)</f>
        <v>0</v>
      </c>
      <c r="S271" s="210"/>
      <c r="T271" s="212">
        <f>SUM(T272:T294)</f>
        <v>60.390777999999997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3" t="s">
        <v>83</v>
      </c>
      <c r="AT271" s="214" t="s">
        <v>74</v>
      </c>
      <c r="AU271" s="214" t="s">
        <v>83</v>
      </c>
      <c r="AY271" s="213" t="s">
        <v>147</v>
      </c>
      <c r="BK271" s="215">
        <f>SUM(BK272:BK294)</f>
        <v>0</v>
      </c>
    </row>
    <row r="272" s="2" customFormat="1" ht="16.5" customHeight="1">
      <c r="A272" s="37"/>
      <c r="B272" s="38"/>
      <c r="C272" s="216" t="s">
        <v>376</v>
      </c>
      <c r="D272" s="216" t="s">
        <v>148</v>
      </c>
      <c r="E272" s="217" t="s">
        <v>377</v>
      </c>
      <c r="F272" s="218" t="s">
        <v>378</v>
      </c>
      <c r="G272" s="219" t="s">
        <v>151</v>
      </c>
      <c r="H272" s="220">
        <v>0.17999999999999999</v>
      </c>
      <c r="I272" s="221"/>
      <c r="J272" s="222">
        <f>ROUND(I272*H272,2)</f>
        <v>0</v>
      </c>
      <c r="K272" s="223"/>
      <c r="L272" s="43"/>
      <c r="M272" s="224" t="s">
        <v>1</v>
      </c>
      <c r="N272" s="225" t="s">
        <v>40</v>
      </c>
      <c r="O272" s="90"/>
      <c r="P272" s="226">
        <f>O272*H272</f>
        <v>0</v>
      </c>
      <c r="Q272" s="226">
        <v>0</v>
      </c>
      <c r="R272" s="226">
        <f>Q272*H272</f>
        <v>0</v>
      </c>
      <c r="S272" s="226">
        <v>2</v>
      </c>
      <c r="T272" s="227">
        <f>S272*H272</f>
        <v>0.35999999999999999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8" t="s">
        <v>152</v>
      </c>
      <c r="AT272" s="228" t="s">
        <v>148</v>
      </c>
      <c r="AU272" s="228" t="s">
        <v>85</v>
      </c>
      <c r="AY272" s="16" t="s">
        <v>147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6" t="s">
        <v>83</v>
      </c>
      <c r="BK272" s="229">
        <f>ROUND(I272*H272,2)</f>
        <v>0</v>
      </c>
      <c r="BL272" s="16" t="s">
        <v>152</v>
      </c>
      <c r="BM272" s="228" t="s">
        <v>379</v>
      </c>
    </row>
    <row r="273" s="13" customFormat="1">
      <c r="A273" s="13"/>
      <c r="B273" s="230"/>
      <c r="C273" s="231"/>
      <c r="D273" s="232" t="s">
        <v>154</v>
      </c>
      <c r="E273" s="233" t="s">
        <v>1</v>
      </c>
      <c r="F273" s="234" t="s">
        <v>380</v>
      </c>
      <c r="G273" s="231"/>
      <c r="H273" s="235">
        <v>0.17999999999999999</v>
      </c>
      <c r="I273" s="236"/>
      <c r="J273" s="231"/>
      <c r="K273" s="231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154</v>
      </c>
      <c r="AU273" s="241" t="s">
        <v>85</v>
      </c>
      <c r="AV273" s="13" t="s">
        <v>85</v>
      </c>
      <c r="AW273" s="13" t="s">
        <v>32</v>
      </c>
      <c r="AX273" s="13" t="s">
        <v>83</v>
      </c>
      <c r="AY273" s="241" t="s">
        <v>147</v>
      </c>
    </row>
    <row r="274" s="2" customFormat="1" ht="37.8" customHeight="1">
      <c r="A274" s="37"/>
      <c r="B274" s="38"/>
      <c r="C274" s="216" t="s">
        <v>381</v>
      </c>
      <c r="D274" s="216" t="s">
        <v>148</v>
      </c>
      <c r="E274" s="217" t="s">
        <v>382</v>
      </c>
      <c r="F274" s="218" t="s">
        <v>383</v>
      </c>
      <c r="G274" s="219" t="s">
        <v>151</v>
      </c>
      <c r="H274" s="220">
        <v>16.486000000000001</v>
      </c>
      <c r="I274" s="221"/>
      <c r="J274" s="222">
        <f>ROUND(I274*H274,2)</f>
        <v>0</v>
      </c>
      <c r="K274" s="223"/>
      <c r="L274" s="43"/>
      <c r="M274" s="224" t="s">
        <v>1</v>
      </c>
      <c r="N274" s="225" t="s">
        <v>40</v>
      </c>
      <c r="O274" s="90"/>
      <c r="P274" s="226">
        <f>O274*H274</f>
        <v>0</v>
      </c>
      <c r="Q274" s="226">
        <v>0</v>
      </c>
      <c r="R274" s="226">
        <f>Q274*H274</f>
        <v>0</v>
      </c>
      <c r="S274" s="226">
        <v>2.2000000000000002</v>
      </c>
      <c r="T274" s="227">
        <f>S274*H274</f>
        <v>36.269200000000005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152</v>
      </c>
      <c r="AT274" s="228" t="s">
        <v>148</v>
      </c>
      <c r="AU274" s="228" t="s">
        <v>85</v>
      </c>
      <c r="AY274" s="16" t="s">
        <v>147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83</v>
      </c>
      <c r="BK274" s="229">
        <f>ROUND(I274*H274,2)</f>
        <v>0</v>
      </c>
      <c r="BL274" s="16" t="s">
        <v>152</v>
      </c>
      <c r="BM274" s="228" t="s">
        <v>384</v>
      </c>
    </row>
    <row r="275" s="13" customFormat="1">
      <c r="A275" s="13"/>
      <c r="B275" s="230"/>
      <c r="C275" s="231"/>
      <c r="D275" s="232" t="s">
        <v>154</v>
      </c>
      <c r="E275" s="233" t="s">
        <v>1</v>
      </c>
      <c r="F275" s="234" t="s">
        <v>385</v>
      </c>
      <c r="G275" s="231"/>
      <c r="H275" s="235">
        <v>3.4239999999999999</v>
      </c>
      <c r="I275" s="236"/>
      <c r="J275" s="231"/>
      <c r="K275" s="231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154</v>
      </c>
      <c r="AU275" s="241" t="s">
        <v>85</v>
      </c>
      <c r="AV275" s="13" t="s">
        <v>85</v>
      </c>
      <c r="AW275" s="13" t="s">
        <v>32</v>
      </c>
      <c r="AX275" s="13" t="s">
        <v>75</v>
      </c>
      <c r="AY275" s="241" t="s">
        <v>147</v>
      </c>
    </row>
    <row r="276" s="13" customFormat="1">
      <c r="A276" s="13"/>
      <c r="B276" s="230"/>
      <c r="C276" s="231"/>
      <c r="D276" s="232" t="s">
        <v>154</v>
      </c>
      <c r="E276" s="233" t="s">
        <v>1</v>
      </c>
      <c r="F276" s="234" t="s">
        <v>386</v>
      </c>
      <c r="G276" s="231"/>
      <c r="H276" s="235">
        <v>3.4239999999999999</v>
      </c>
      <c r="I276" s="236"/>
      <c r="J276" s="231"/>
      <c r="K276" s="231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154</v>
      </c>
      <c r="AU276" s="241" t="s">
        <v>85</v>
      </c>
      <c r="AV276" s="13" t="s">
        <v>85</v>
      </c>
      <c r="AW276" s="13" t="s">
        <v>32</v>
      </c>
      <c r="AX276" s="13" t="s">
        <v>75</v>
      </c>
      <c r="AY276" s="241" t="s">
        <v>147</v>
      </c>
    </row>
    <row r="277" s="13" customFormat="1">
      <c r="A277" s="13"/>
      <c r="B277" s="230"/>
      <c r="C277" s="231"/>
      <c r="D277" s="232" t="s">
        <v>154</v>
      </c>
      <c r="E277" s="233" t="s">
        <v>1</v>
      </c>
      <c r="F277" s="234" t="s">
        <v>387</v>
      </c>
      <c r="G277" s="231"/>
      <c r="H277" s="235">
        <v>4</v>
      </c>
      <c r="I277" s="236"/>
      <c r="J277" s="231"/>
      <c r="K277" s="231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154</v>
      </c>
      <c r="AU277" s="241" t="s">
        <v>85</v>
      </c>
      <c r="AV277" s="13" t="s">
        <v>85</v>
      </c>
      <c r="AW277" s="13" t="s">
        <v>32</v>
      </c>
      <c r="AX277" s="13" t="s">
        <v>75</v>
      </c>
      <c r="AY277" s="241" t="s">
        <v>147</v>
      </c>
    </row>
    <row r="278" s="13" customFormat="1">
      <c r="A278" s="13"/>
      <c r="B278" s="230"/>
      <c r="C278" s="231"/>
      <c r="D278" s="232" t="s">
        <v>154</v>
      </c>
      <c r="E278" s="233" t="s">
        <v>1</v>
      </c>
      <c r="F278" s="234" t="s">
        <v>388</v>
      </c>
      <c r="G278" s="231"/>
      <c r="H278" s="235">
        <v>5.5999999999999996</v>
      </c>
      <c r="I278" s="236"/>
      <c r="J278" s="231"/>
      <c r="K278" s="231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154</v>
      </c>
      <c r="AU278" s="241" t="s">
        <v>85</v>
      </c>
      <c r="AV278" s="13" t="s">
        <v>85</v>
      </c>
      <c r="AW278" s="13" t="s">
        <v>32</v>
      </c>
      <c r="AX278" s="13" t="s">
        <v>75</v>
      </c>
      <c r="AY278" s="241" t="s">
        <v>147</v>
      </c>
    </row>
    <row r="279" s="13" customFormat="1">
      <c r="A279" s="13"/>
      <c r="B279" s="230"/>
      <c r="C279" s="231"/>
      <c r="D279" s="232" t="s">
        <v>154</v>
      </c>
      <c r="E279" s="233" t="s">
        <v>1</v>
      </c>
      <c r="F279" s="234" t="s">
        <v>389</v>
      </c>
      <c r="G279" s="231"/>
      <c r="H279" s="235">
        <v>0.037999999999999999</v>
      </c>
      <c r="I279" s="236"/>
      <c r="J279" s="231"/>
      <c r="K279" s="231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154</v>
      </c>
      <c r="AU279" s="241" t="s">
        <v>85</v>
      </c>
      <c r="AV279" s="13" t="s">
        <v>85</v>
      </c>
      <c r="AW279" s="13" t="s">
        <v>32</v>
      </c>
      <c r="AX279" s="13" t="s">
        <v>75</v>
      </c>
      <c r="AY279" s="241" t="s">
        <v>147</v>
      </c>
    </row>
    <row r="280" s="14" customFormat="1">
      <c r="A280" s="14"/>
      <c r="B280" s="253"/>
      <c r="C280" s="254"/>
      <c r="D280" s="232" t="s">
        <v>154</v>
      </c>
      <c r="E280" s="255" t="s">
        <v>1</v>
      </c>
      <c r="F280" s="256" t="s">
        <v>187</v>
      </c>
      <c r="G280" s="254"/>
      <c r="H280" s="257">
        <v>16.486000000000001</v>
      </c>
      <c r="I280" s="258"/>
      <c r="J280" s="254"/>
      <c r="K280" s="254"/>
      <c r="L280" s="259"/>
      <c r="M280" s="260"/>
      <c r="N280" s="261"/>
      <c r="O280" s="261"/>
      <c r="P280" s="261"/>
      <c r="Q280" s="261"/>
      <c r="R280" s="261"/>
      <c r="S280" s="261"/>
      <c r="T280" s="26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3" t="s">
        <v>154</v>
      </c>
      <c r="AU280" s="263" t="s">
        <v>85</v>
      </c>
      <c r="AV280" s="14" t="s">
        <v>152</v>
      </c>
      <c r="AW280" s="14" t="s">
        <v>32</v>
      </c>
      <c r="AX280" s="14" t="s">
        <v>83</v>
      </c>
      <c r="AY280" s="263" t="s">
        <v>147</v>
      </c>
    </row>
    <row r="281" s="2" customFormat="1" ht="24.15" customHeight="1">
      <c r="A281" s="37"/>
      <c r="B281" s="38"/>
      <c r="C281" s="216" t="s">
        <v>390</v>
      </c>
      <c r="D281" s="216" t="s">
        <v>148</v>
      </c>
      <c r="E281" s="217" t="s">
        <v>391</v>
      </c>
      <c r="F281" s="218" t="s">
        <v>392</v>
      </c>
      <c r="G281" s="219" t="s">
        <v>177</v>
      </c>
      <c r="H281" s="220">
        <v>39.600000000000001</v>
      </c>
      <c r="I281" s="221"/>
      <c r="J281" s="222">
        <f>ROUND(I281*H281,2)</f>
        <v>0</v>
      </c>
      <c r="K281" s="223"/>
      <c r="L281" s="43"/>
      <c r="M281" s="224" t="s">
        <v>1</v>
      </c>
      <c r="N281" s="225" t="s">
        <v>40</v>
      </c>
      <c r="O281" s="90"/>
      <c r="P281" s="226">
        <f>O281*H281</f>
        <v>0</v>
      </c>
      <c r="Q281" s="226">
        <v>0</v>
      </c>
      <c r="R281" s="226">
        <f>Q281*H281</f>
        <v>0</v>
      </c>
      <c r="S281" s="226">
        <v>0.057000000000000002</v>
      </c>
      <c r="T281" s="227">
        <f>S281*H281</f>
        <v>2.2572000000000001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152</v>
      </c>
      <c r="AT281" s="228" t="s">
        <v>148</v>
      </c>
      <c r="AU281" s="228" t="s">
        <v>85</v>
      </c>
      <c r="AY281" s="16" t="s">
        <v>147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83</v>
      </c>
      <c r="BK281" s="229">
        <f>ROUND(I281*H281,2)</f>
        <v>0</v>
      </c>
      <c r="BL281" s="16" t="s">
        <v>152</v>
      </c>
      <c r="BM281" s="228" t="s">
        <v>393</v>
      </c>
    </row>
    <row r="282" s="13" customFormat="1">
      <c r="A282" s="13"/>
      <c r="B282" s="230"/>
      <c r="C282" s="231"/>
      <c r="D282" s="232" t="s">
        <v>154</v>
      </c>
      <c r="E282" s="233" t="s">
        <v>1</v>
      </c>
      <c r="F282" s="234" t="s">
        <v>394</v>
      </c>
      <c r="G282" s="231"/>
      <c r="H282" s="235">
        <v>39.600000000000001</v>
      </c>
      <c r="I282" s="236"/>
      <c r="J282" s="231"/>
      <c r="K282" s="231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154</v>
      </c>
      <c r="AU282" s="241" t="s">
        <v>85</v>
      </c>
      <c r="AV282" s="13" t="s">
        <v>85</v>
      </c>
      <c r="AW282" s="13" t="s">
        <v>32</v>
      </c>
      <c r="AX282" s="13" t="s">
        <v>83</v>
      </c>
      <c r="AY282" s="241" t="s">
        <v>147</v>
      </c>
    </row>
    <row r="283" s="2" customFormat="1" ht="33" customHeight="1">
      <c r="A283" s="37"/>
      <c r="B283" s="38"/>
      <c r="C283" s="216" t="s">
        <v>395</v>
      </c>
      <c r="D283" s="216" t="s">
        <v>148</v>
      </c>
      <c r="E283" s="217" t="s">
        <v>396</v>
      </c>
      <c r="F283" s="218" t="s">
        <v>397</v>
      </c>
      <c r="G283" s="219" t="s">
        <v>177</v>
      </c>
      <c r="H283" s="220">
        <v>205.59999999999999</v>
      </c>
      <c r="I283" s="221"/>
      <c r="J283" s="222">
        <f>ROUND(I283*H283,2)</f>
        <v>0</v>
      </c>
      <c r="K283" s="223"/>
      <c r="L283" s="43"/>
      <c r="M283" s="224" t="s">
        <v>1</v>
      </c>
      <c r="N283" s="225" t="s">
        <v>40</v>
      </c>
      <c r="O283" s="90"/>
      <c r="P283" s="226">
        <f>O283*H283</f>
        <v>0</v>
      </c>
      <c r="Q283" s="226">
        <v>0</v>
      </c>
      <c r="R283" s="226">
        <f>Q283*H283</f>
        <v>0</v>
      </c>
      <c r="S283" s="226">
        <v>0.089999999999999997</v>
      </c>
      <c r="T283" s="227">
        <f>S283*H283</f>
        <v>18.503999999999998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152</v>
      </c>
      <c r="AT283" s="228" t="s">
        <v>148</v>
      </c>
      <c r="AU283" s="228" t="s">
        <v>85</v>
      </c>
      <c r="AY283" s="16" t="s">
        <v>147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83</v>
      </c>
      <c r="BK283" s="229">
        <f>ROUND(I283*H283,2)</f>
        <v>0</v>
      </c>
      <c r="BL283" s="16" t="s">
        <v>152</v>
      </c>
      <c r="BM283" s="228" t="s">
        <v>398</v>
      </c>
    </row>
    <row r="284" s="13" customFormat="1">
      <c r="A284" s="13"/>
      <c r="B284" s="230"/>
      <c r="C284" s="231"/>
      <c r="D284" s="232" t="s">
        <v>154</v>
      </c>
      <c r="E284" s="233" t="s">
        <v>1</v>
      </c>
      <c r="F284" s="234" t="s">
        <v>312</v>
      </c>
      <c r="G284" s="231"/>
      <c r="H284" s="235">
        <v>42.799999999999997</v>
      </c>
      <c r="I284" s="236"/>
      <c r="J284" s="231"/>
      <c r="K284" s="231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154</v>
      </c>
      <c r="AU284" s="241" t="s">
        <v>85</v>
      </c>
      <c r="AV284" s="13" t="s">
        <v>85</v>
      </c>
      <c r="AW284" s="13" t="s">
        <v>32</v>
      </c>
      <c r="AX284" s="13" t="s">
        <v>75</v>
      </c>
      <c r="AY284" s="241" t="s">
        <v>147</v>
      </c>
    </row>
    <row r="285" s="13" customFormat="1">
      <c r="A285" s="13"/>
      <c r="B285" s="230"/>
      <c r="C285" s="231"/>
      <c r="D285" s="232" t="s">
        <v>154</v>
      </c>
      <c r="E285" s="233" t="s">
        <v>1</v>
      </c>
      <c r="F285" s="234" t="s">
        <v>313</v>
      </c>
      <c r="G285" s="231"/>
      <c r="H285" s="235">
        <v>42.799999999999997</v>
      </c>
      <c r="I285" s="236"/>
      <c r="J285" s="231"/>
      <c r="K285" s="231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154</v>
      </c>
      <c r="AU285" s="241" t="s">
        <v>85</v>
      </c>
      <c r="AV285" s="13" t="s">
        <v>85</v>
      </c>
      <c r="AW285" s="13" t="s">
        <v>32</v>
      </c>
      <c r="AX285" s="13" t="s">
        <v>75</v>
      </c>
      <c r="AY285" s="241" t="s">
        <v>147</v>
      </c>
    </row>
    <row r="286" s="13" customFormat="1">
      <c r="A286" s="13"/>
      <c r="B286" s="230"/>
      <c r="C286" s="231"/>
      <c r="D286" s="232" t="s">
        <v>154</v>
      </c>
      <c r="E286" s="233" t="s">
        <v>1</v>
      </c>
      <c r="F286" s="234" t="s">
        <v>314</v>
      </c>
      <c r="G286" s="231"/>
      <c r="H286" s="235">
        <v>50</v>
      </c>
      <c r="I286" s="236"/>
      <c r="J286" s="231"/>
      <c r="K286" s="231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154</v>
      </c>
      <c r="AU286" s="241" t="s">
        <v>85</v>
      </c>
      <c r="AV286" s="13" t="s">
        <v>85</v>
      </c>
      <c r="AW286" s="13" t="s">
        <v>32</v>
      </c>
      <c r="AX286" s="13" t="s">
        <v>75</v>
      </c>
      <c r="AY286" s="241" t="s">
        <v>147</v>
      </c>
    </row>
    <row r="287" s="13" customFormat="1">
      <c r="A287" s="13"/>
      <c r="B287" s="230"/>
      <c r="C287" s="231"/>
      <c r="D287" s="232" t="s">
        <v>154</v>
      </c>
      <c r="E287" s="233" t="s">
        <v>1</v>
      </c>
      <c r="F287" s="234" t="s">
        <v>399</v>
      </c>
      <c r="G287" s="231"/>
      <c r="H287" s="235">
        <v>70</v>
      </c>
      <c r="I287" s="236"/>
      <c r="J287" s="231"/>
      <c r="K287" s="231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154</v>
      </c>
      <c r="AU287" s="241" t="s">
        <v>85</v>
      </c>
      <c r="AV287" s="13" t="s">
        <v>85</v>
      </c>
      <c r="AW287" s="13" t="s">
        <v>32</v>
      </c>
      <c r="AX287" s="13" t="s">
        <v>75</v>
      </c>
      <c r="AY287" s="241" t="s">
        <v>147</v>
      </c>
    </row>
    <row r="288" s="14" customFormat="1">
      <c r="A288" s="14"/>
      <c r="B288" s="253"/>
      <c r="C288" s="254"/>
      <c r="D288" s="232" t="s">
        <v>154</v>
      </c>
      <c r="E288" s="255" t="s">
        <v>1</v>
      </c>
      <c r="F288" s="256" t="s">
        <v>187</v>
      </c>
      <c r="G288" s="254"/>
      <c r="H288" s="257">
        <v>205.59999999999999</v>
      </c>
      <c r="I288" s="258"/>
      <c r="J288" s="254"/>
      <c r="K288" s="254"/>
      <c r="L288" s="259"/>
      <c r="M288" s="260"/>
      <c r="N288" s="261"/>
      <c r="O288" s="261"/>
      <c r="P288" s="261"/>
      <c r="Q288" s="261"/>
      <c r="R288" s="261"/>
      <c r="S288" s="261"/>
      <c r="T288" s="26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3" t="s">
        <v>154</v>
      </c>
      <c r="AU288" s="263" t="s">
        <v>85</v>
      </c>
      <c r="AV288" s="14" t="s">
        <v>152</v>
      </c>
      <c r="AW288" s="14" t="s">
        <v>32</v>
      </c>
      <c r="AX288" s="14" t="s">
        <v>83</v>
      </c>
      <c r="AY288" s="263" t="s">
        <v>147</v>
      </c>
    </row>
    <row r="289" s="2" customFormat="1" ht="21.75" customHeight="1">
      <c r="A289" s="37"/>
      <c r="B289" s="38"/>
      <c r="C289" s="216" t="s">
        <v>198</v>
      </c>
      <c r="D289" s="216" t="s">
        <v>148</v>
      </c>
      <c r="E289" s="217" t="s">
        <v>400</v>
      </c>
      <c r="F289" s="218" t="s">
        <v>401</v>
      </c>
      <c r="G289" s="219" t="s">
        <v>177</v>
      </c>
      <c r="H289" s="220">
        <v>1.8999999999999999</v>
      </c>
      <c r="I289" s="221"/>
      <c r="J289" s="222">
        <f>ROUND(I289*H289,2)</f>
        <v>0</v>
      </c>
      <c r="K289" s="223"/>
      <c r="L289" s="43"/>
      <c r="M289" s="224" t="s">
        <v>1</v>
      </c>
      <c r="N289" s="225" t="s">
        <v>40</v>
      </c>
      <c r="O289" s="90"/>
      <c r="P289" s="226">
        <f>O289*H289</f>
        <v>0</v>
      </c>
      <c r="Q289" s="226">
        <v>0</v>
      </c>
      <c r="R289" s="226">
        <f>Q289*H289</f>
        <v>0</v>
      </c>
      <c r="S289" s="226">
        <v>0.075999999999999998</v>
      </c>
      <c r="T289" s="227">
        <f>S289*H289</f>
        <v>0.1444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8" t="s">
        <v>152</v>
      </c>
      <c r="AT289" s="228" t="s">
        <v>148</v>
      </c>
      <c r="AU289" s="228" t="s">
        <v>85</v>
      </c>
      <c r="AY289" s="16" t="s">
        <v>147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6" t="s">
        <v>83</v>
      </c>
      <c r="BK289" s="229">
        <f>ROUND(I289*H289,2)</f>
        <v>0</v>
      </c>
      <c r="BL289" s="16" t="s">
        <v>152</v>
      </c>
      <c r="BM289" s="228" t="s">
        <v>402</v>
      </c>
    </row>
    <row r="290" s="13" customFormat="1">
      <c r="A290" s="13"/>
      <c r="B290" s="230"/>
      <c r="C290" s="231"/>
      <c r="D290" s="232" t="s">
        <v>154</v>
      </c>
      <c r="E290" s="233" t="s">
        <v>1</v>
      </c>
      <c r="F290" s="234" t="s">
        <v>403</v>
      </c>
      <c r="G290" s="231"/>
      <c r="H290" s="235">
        <v>1.8999999999999999</v>
      </c>
      <c r="I290" s="236"/>
      <c r="J290" s="231"/>
      <c r="K290" s="231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154</v>
      </c>
      <c r="AU290" s="241" t="s">
        <v>85</v>
      </c>
      <c r="AV290" s="13" t="s">
        <v>85</v>
      </c>
      <c r="AW290" s="13" t="s">
        <v>32</v>
      </c>
      <c r="AX290" s="13" t="s">
        <v>83</v>
      </c>
      <c r="AY290" s="241" t="s">
        <v>147</v>
      </c>
    </row>
    <row r="291" s="2" customFormat="1" ht="24.15" customHeight="1">
      <c r="A291" s="37"/>
      <c r="B291" s="38"/>
      <c r="C291" s="216" t="s">
        <v>404</v>
      </c>
      <c r="D291" s="216" t="s">
        <v>148</v>
      </c>
      <c r="E291" s="217" t="s">
        <v>405</v>
      </c>
      <c r="F291" s="218" t="s">
        <v>406</v>
      </c>
      <c r="G291" s="219" t="s">
        <v>177</v>
      </c>
      <c r="H291" s="220">
        <v>43.93</v>
      </c>
      <c r="I291" s="221"/>
      <c r="J291" s="222">
        <f>ROUND(I291*H291,2)</f>
        <v>0</v>
      </c>
      <c r="K291" s="223"/>
      <c r="L291" s="43"/>
      <c r="M291" s="224" t="s">
        <v>1</v>
      </c>
      <c r="N291" s="225" t="s">
        <v>40</v>
      </c>
      <c r="O291" s="90"/>
      <c r="P291" s="226">
        <f>O291*H291</f>
        <v>0</v>
      </c>
      <c r="Q291" s="226">
        <v>0</v>
      </c>
      <c r="R291" s="226">
        <f>Q291*H291</f>
        <v>0</v>
      </c>
      <c r="S291" s="226">
        <v>0.0025999999999999999</v>
      </c>
      <c r="T291" s="227">
        <f>S291*H291</f>
        <v>0.114218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8" t="s">
        <v>152</v>
      </c>
      <c r="AT291" s="228" t="s">
        <v>148</v>
      </c>
      <c r="AU291" s="228" t="s">
        <v>85</v>
      </c>
      <c r="AY291" s="16" t="s">
        <v>147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6" t="s">
        <v>83</v>
      </c>
      <c r="BK291" s="229">
        <f>ROUND(I291*H291,2)</f>
        <v>0</v>
      </c>
      <c r="BL291" s="16" t="s">
        <v>152</v>
      </c>
      <c r="BM291" s="228" t="s">
        <v>407</v>
      </c>
    </row>
    <row r="292" s="13" customFormat="1">
      <c r="A292" s="13"/>
      <c r="B292" s="230"/>
      <c r="C292" s="231"/>
      <c r="D292" s="232" t="s">
        <v>154</v>
      </c>
      <c r="E292" s="233" t="s">
        <v>1</v>
      </c>
      <c r="F292" s="234" t="s">
        <v>240</v>
      </c>
      <c r="G292" s="231"/>
      <c r="H292" s="235">
        <v>43.93</v>
      </c>
      <c r="I292" s="236"/>
      <c r="J292" s="231"/>
      <c r="K292" s="231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154</v>
      </c>
      <c r="AU292" s="241" t="s">
        <v>85</v>
      </c>
      <c r="AV292" s="13" t="s">
        <v>85</v>
      </c>
      <c r="AW292" s="13" t="s">
        <v>32</v>
      </c>
      <c r="AX292" s="13" t="s">
        <v>83</v>
      </c>
      <c r="AY292" s="241" t="s">
        <v>147</v>
      </c>
    </row>
    <row r="293" s="2" customFormat="1" ht="24.15" customHeight="1">
      <c r="A293" s="37"/>
      <c r="B293" s="38"/>
      <c r="C293" s="216" t="s">
        <v>408</v>
      </c>
      <c r="D293" s="216" t="s">
        <v>148</v>
      </c>
      <c r="E293" s="217" t="s">
        <v>409</v>
      </c>
      <c r="F293" s="218" t="s">
        <v>410</v>
      </c>
      <c r="G293" s="219" t="s">
        <v>177</v>
      </c>
      <c r="H293" s="220">
        <v>40.32</v>
      </c>
      <c r="I293" s="221"/>
      <c r="J293" s="222">
        <f>ROUND(I293*H293,2)</f>
        <v>0</v>
      </c>
      <c r="K293" s="223"/>
      <c r="L293" s="43"/>
      <c r="M293" s="224" t="s">
        <v>1</v>
      </c>
      <c r="N293" s="225" t="s">
        <v>40</v>
      </c>
      <c r="O293" s="90"/>
      <c r="P293" s="226">
        <f>O293*H293</f>
        <v>0</v>
      </c>
      <c r="Q293" s="226">
        <v>0</v>
      </c>
      <c r="R293" s="226">
        <f>Q293*H293</f>
        <v>0</v>
      </c>
      <c r="S293" s="226">
        <v>0.068000000000000005</v>
      </c>
      <c r="T293" s="227">
        <f>S293*H293</f>
        <v>2.7417600000000002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8" t="s">
        <v>152</v>
      </c>
      <c r="AT293" s="228" t="s">
        <v>148</v>
      </c>
      <c r="AU293" s="228" t="s">
        <v>85</v>
      </c>
      <c r="AY293" s="16" t="s">
        <v>147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6" t="s">
        <v>83</v>
      </c>
      <c r="BK293" s="229">
        <f>ROUND(I293*H293,2)</f>
        <v>0</v>
      </c>
      <c r="BL293" s="16" t="s">
        <v>152</v>
      </c>
      <c r="BM293" s="228" t="s">
        <v>411</v>
      </c>
    </row>
    <row r="294" s="13" customFormat="1">
      <c r="A294" s="13"/>
      <c r="B294" s="230"/>
      <c r="C294" s="231"/>
      <c r="D294" s="232" t="s">
        <v>154</v>
      </c>
      <c r="E294" s="233" t="s">
        <v>1</v>
      </c>
      <c r="F294" s="234" t="s">
        <v>412</v>
      </c>
      <c r="G294" s="231"/>
      <c r="H294" s="235">
        <v>40.32</v>
      </c>
      <c r="I294" s="236"/>
      <c r="J294" s="231"/>
      <c r="K294" s="231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154</v>
      </c>
      <c r="AU294" s="241" t="s">
        <v>85</v>
      </c>
      <c r="AV294" s="13" t="s">
        <v>85</v>
      </c>
      <c r="AW294" s="13" t="s">
        <v>32</v>
      </c>
      <c r="AX294" s="13" t="s">
        <v>83</v>
      </c>
      <c r="AY294" s="241" t="s">
        <v>147</v>
      </c>
    </row>
    <row r="295" s="12" customFormat="1" ht="22.8" customHeight="1">
      <c r="A295" s="12"/>
      <c r="B295" s="202"/>
      <c r="C295" s="203"/>
      <c r="D295" s="204" t="s">
        <v>74</v>
      </c>
      <c r="E295" s="268" t="s">
        <v>413</v>
      </c>
      <c r="F295" s="268" t="s">
        <v>414</v>
      </c>
      <c r="G295" s="203"/>
      <c r="H295" s="203"/>
      <c r="I295" s="206"/>
      <c r="J295" s="269">
        <f>BK295</f>
        <v>0</v>
      </c>
      <c r="K295" s="203"/>
      <c r="L295" s="208"/>
      <c r="M295" s="209"/>
      <c r="N295" s="210"/>
      <c r="O295" s="210"/>
      <c r="P295" s="211">
        <f>SUM(P296:P300)</f>
        <v>0</v>
      </c>
      <c r="Q295" s="210"/>
      <c r="R295" s="211">
        <f>SUM(R296:R300)</f>
        <v>0</v>
      </c>
      <c r="S295" s="210"/>
      <c r="T295" s="212">
        <f>SUM(T296:T300)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3" t="s">
        <v>83</v>
      </c>
      <c r="AT295" s="214" t="s">
        <v>74</v>
      </c>
      <c r="AU295" s="214" t="s">
        <v>83</v>
      </c>
      <c r="AY295" s="213" t="s">
        <v>147</v>
      </c>
      <c r="BK295" s="215">
        <f>SUM(BK296:BK300)</f>
        <v>0</v>
      </c>
    </row>
    <row r="296" s="2" customFormat="1" ht="24.15" customHeight="1">
      <c r="A296" s="37"/>
      <c r="B296" s="38"/>
      <c r="C296" s="216" t="s">
        <v>415</v>
      </c>
      <c r="D296" s="216" t="s">
        <v>148</v>
      </c>
      <c r="E296" s="217" t="s">
        <v>416</v>
      </c>
      <c r="F296" s="218" t="s">
        <v>417</v>
      </c>
      <c r="G296" s="219" t="s">
        <v>296</v>
      </c>
      <c r="H296" s="220">
        <v>60.390999999999998</v>
      </c>
      <c r="I296" s="221"/>
      <c r="J296" s="222">
        <f>ROUND(I296*H296,2)</f>
        <v>0</v>
      </c>
      <c r="K296" s="223"/>
      <c r="L296" s="43"/>
      <c r="M296" s="224" t="s">
        <v>1</v>
      </c>
      <c r="N296" s="225" t="s">
        <v>40</v>
      </c>
      <c r="O296" s="90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8" t="s">
        <v>152</v>
      </c>
      <c r="AT296" s="228" t="s">
        <v>148</v>
      </c>
      <c r="AU296" s="228" t="s">
        <v>85</v>
      </c>
      <c r="AY296" s="16" t="s">
        <v>147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6" t="s">
        <v>83</v>
      </c>
      <c r="BK296" s="229">
        <f>ROUND(I296*H296,2)</f>
        <v>0</v>
      </c>
      <c r="BL296" s="16" t="s">
        <v>152</v>
      </c>
      <c r="BM296" s="228" t="s">
        <v>418</v>
      </c>
    </row>
    <row r="297" s="2" customFormat="1" ht="24.15" customHeight="1">
      <c r="A297" s="37"/>
      <c r="B297" s="38"/>
      <c r="C297" s="216" t="s">
        <v>419</v>
      </c>
      <c r="D297" s="216" t="s">
        <v>148</v>
      </c>
      <c r="E297" s="217" t="s">
        <v>420</v>
      </c>
      <c r="F297" s="218" t="s">
        <v>421</v>
      </c>
      <c r="G297" s="219" t="s">
        <v>296</v>
      </c>
      <c r="H297" s="220">
        <v>60.390999999999998</v>
      </c>
      <c r="I297" s="221"/>
      <c r="J297" s="222">
        <f>ROUND(I297*H297,2)</f>
        <v>0</v>
      </c>
      <c r="K297" s="223"/>
      <c r="L297" s="43"/>
      <c r="M297" s="224" t="s">
        <v>1</v>
      </c>
      <c r="N297" s="225" t="s">
        <v>40</v>
      </c>
      <c r="O297" s="90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8" t="s">
        <v>152</v>
      </c>
      <c r="AT297" s="228" t="s">
        <v>148</v>
      </c>
      <c r="AU297" s="228" t="s">
        <v>85</v>
      </c>
      <c r="AY297" s="16" t="s">
        <v>147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6" t="s">
        <v>83</v>
      </c>
      <c r="BK297" s="229">
        <f>ROUND(I297*H297,2)</f>
        <v>0</v>
      </c>
      <c r="BL297" s="16" t="s">
        <v>152</v>
      </c>
      <c r="BM297" s="228" t="s">
        <v>422</v>
      </c>
    </row>
    <row r="298" s="2" customFormat="1" ht="24.15" customHeight="1">
      <c r="A298" s="37"/>
      <c r="B298" s="38"/>
      <c r="C298" s="216" t="s">
        <v>423</v>
      </c>
      <c r="D298" s="216" t="s">
        <v>148</v>
      </c>
      <c r="E298" s="217" t="s">
        <v>424</v>
      </c>
      <c r="F298" s="218" t="s">
        <v>425</v>
      </c>
      <c r="G298" s="219" t="s">
        <v>296</v>
      </c>
      <c r="H298" s="220">
        <v>905.86500000000001</v>
      </c>
      <c r="I298" s="221"/>
      <c r="J298" s="222">
        <f>ROUND(I298*H298,2)</f>
        <v>0</v>
      </c>
      <c r="K298" s="223"/>
      <c r="L298" s="43"/>
      <c r="M298" s="224" t="s">
        <v>1</v>
      </c>
      <c r="N298" s="225" t="s">
        <v>40</v>
      </c>
      <c r="O298" s="90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8" t="s">
        <v>152</v>
      </c>
      <c r="AT298" s="228" t="s">
        <v>148</v>
      </c>
      <c r="AU298" s="228" t="s">
        <v>85</v>
      </c>
      <c r="AY298" s="16" t="s">
        <v>147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6" t="s">
        <v>83</v>
      </c>
      <c r="BK298" s="229">
        <f>ROUND(I298*H298,2)</f>
        <v>0</v>
      </c>
      <c r="BL298" s="16" t="s">
        <v>152</v>
      </c>
      <c r="BM298" s="228" t="s">
        <v>426</v>
      </c>
    </row>
    <row r="299" s="13" customFormat="1">
      <c r="A299" s="13"/>
      <c r="B299" s="230"/>
      <c r="C299" s="231"/>
      <c r="D299" s="232" t="s">
        <v>154</v>
      </c>
      <c r="E299" s="231"/>
      <c r="F299" s="234" t="s">
        <v>427</v>
      </c>
      <c r="G299" s="231"/>
      <c r="H299" s="235">
        <v>905.86500000000001</v>
      </c>
      <c r="I299" s="236"/>
      <c r="J299" s="231"/>
      <c r="K299" s="231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154</v>
      </c>
      <c r="AU299" s="241" t="s">
        <v>85</v>
      </c>
      <c r="AV299" s="13" t="s">
        <v>85</v>
      </c>
      <c r="AW299" s="13" t="s">
        <v>4</v>
      </c>
      <c r="AX299" s="13" t="s">
        <v>83</v>
      </c>
      <c r="AY299" s="241" t="s">
        <v>147</v>
      </c>
    </row>
    <row r="300" s="2" customFormat="1" ht="33" customHeight="1">
      <c r="A300" s="37"/>
      <c r="B300" s="38"/>
      <c r="C300" s="216" t="s">
        <v>428</v>
      </c>
      <c r="D300" s="216" t="s">
        <v>148</v>
      </c>
      <c r="E300" s="217" t="s">
        <v>429</v>
      </c>
      <c r="F300" s="218" t="s">
        <v>430</v>
      </c>
      <c r="G300" s="219" t="s">
        <v>296</v>
      </c>
      <c r="H300" s="220">
        <v>69.436999999999998</v>
      </c>
      <c r="I300" s="221"/>
      <c r="J300" s="222">
        <f>ROUND(I300*H300,2)</f>
        <v>0</v>
      </c>
      <c r="K300" s="223"/>
      <c r="L300" s="43"/>
      <c r="M300" s="224" t="s">
        <v>1</v>
      </c>
      <c r="N300" s="225" t="s">
        <v>40</v>
      </c>
      <c r="O300" s="90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8" t="s">
        <v>152</v>
      </c>
      <c r="AT300" s="228" t="s">
        <v>148</v>
      </c>
      <c r="AU300" s="228" t="s">
        <v>85</v>
      </c>
      <c r="AY300" s="16" t="s">
        <v>147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6" t="s">
        <v>83</v>
      </c>
      <c r="BK300" s="229">
        <f>ROUND(I300*H300,2)</f>
        <v>0</v>
      </c>
      <c r="BL300" s="16" t="s">
        <v>152</v>
      </c>
      <c r="BM300" s="228" t="s">
        <v>431</v>
      </c>
    </row>
    <row r="301" s="12" customFormat="1" ht="25.92" customHeight="1">
      <c r="A301" s="12"/>
      <c r="B301" s="202"/>
      <c r="C301" s="203"/>
      <c r="D301" s="204" t="s">
        <v>74</v>
      </c>
      <c r="E301" s="205" t="s">
        <v>432</v>
      </c>
      <c r="F301" s="205" t="s">
        <v>433</v>
      </c>
      <c r="G301" s="203"/>
      <c r="H301" s="203"/>
      <c r="I301" s="206"/>
      <c r="J301" s="207">
        <f>BK301</f>
        <v>0</v>
      </c>
      <c r="K301" s="203"/>
      <c r="L301" s="208"/>
      <c r="M301" s="209"/>
      <c r="N301" s="210"/>
      <c r="O301" s="210"/>
      <c r="P301" s="211">
        <f>SUM(P302:P307)</f>
        <v>0</v>
      </c>
      <c r="Q301" s="210"/>
      <c r="R301" s="211">
        <f>SUM(R302:R307)</f>
        <v>0</v>
      </c>
      <c r="S301" s="210"/>
      <c r="T301" s="212">
        <f>SUM(T302:T307)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3" t="s">
        <v>85</v>
      </c>
      <c r="AT301" s="214" t="s">
        <v>74</v>
      </c>
      <c r="AU301" s="214" t="s">
        <v>75</v>
      </c>
      <c r="AY301" s="213" t="s">
        <v>147</v>
      </c>
      <c r="BK301" s="215">
        <f>SUM(BK302:BK307)</f>
        <v>0</v>
      </c>
    </row>
    <row r="302" s="2" customFormat="1" ht="21.75" customHeight="1">
      <c r="A302" s="37"/>
      <c r="B302" s="38"/>
      <c r="C302" s="216" t="s">
        <v>434</v>
      </c>
      <c r="D302" s="216" t="s">
        <v>148</v>
      </c>
      <c r="E302" s="217" t="s">
        <v>435</v>
      </c>
      <c r="F302" s="218" t="s">
        <v>436</v>
      </c>
      <c r="G302" s="219" t="s">
        <v>177</v>
      </c>
      <c r="H302" s="220">
        <v>2</v>
      </c>
      <c r="I302" s="221"/>
      <c r="J302" s="222">
        <f>ROUND(I302*H302,2)</f>
        <v>0</v>
      </c>
      <c r="K302" s="223"/>
      <c r="L302" s="43"/>
      <c r="M302" s="224" t="s">
        <v>1</v>
      </c>
      <c r="N302" s="225" t="s">
        <v>40</v>
      </c>
      <c r="O302" s="90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8" t="s">
        <v>241</v>
      </c>
      <c r="AT302" s="228" t="s">
        <v>148</v>
      </c>
      <c r="AU302" s="228" t="s">
        <v>83</v>
      </c>
      <c r="AY302" s="16" t="s">
        <v>147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6" t="s">
        <v>83</v>
      </c>
      <c r="BK302" s="229">
        <f>ROUND(I302*H302,2)</f>
        <v>0</v>
      </c>
      <c r="BL302" s="16" t="s">
        <v>241</v>
      </c>
      <c r="BM302" s="228" t="s">
        <v>437</v>
      </c>
    </row>
    <row r="303" s="13" customFormat="1">
      <c r="A303" s="13"/>
      <c r="B303" s="230"/>
      <c r="C303" s="231"/>
      <c r="D303" s="232" t="s">
        <v>154</v>
      </c>
      <c r="E303" s="233" t="s">
        <v>1</v>
      </c>
      <c r="F303" s="234" t="s">
        <v>438</v>
      </c>
      <c r="G303" s="231"/>
      <c r="H303" s="235">
        <v>2</v>
      </c>
      <c r="I303" s="236"/>
      <c r="J303" s="231"/>
      <c r="K303" s="231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154</v>
      </c>
      <c r="AU303" s="241" t="s">
        <v>83</v>
      </c>
      <c r="AV303" s="13" t="s">
        <v>85</v>
      </c>
      <c r="AW303" s="13" t="s">
        <v>32</v>
      </c>
      <c r="AX303" s="13" t="s">
        <v>83</v>
      </c>
      <c r="AY303" s="241" t="s">
        <v>147</v>
      </c>
    </row>
    <row r="304" s="2" customFormat="1" ht="16.5" customHeight="1">
      <c r="A304" s="37"/>
      <c r="B304" s="38"/>
      <c r="C304" s="216" t="s">
        <v>439</v>
      </c>
      <c r="D304" s="216" t="s">
        <v>148</v>
      </c>
      <c r="E304" s="217" t="s">
        <v>440</v>
      </c>
      <c r="F304" s="218" t="s">
        <v>441</v>
      </c>
      <c r="G304" s="219" t="s">
        <v>177</v>
      </c>
      <c r="H304" s="220">
        <v>2</v>
      </c>
      <c r="I304" s="221"/>
      <c r="J304" s="222">
        <f>ROUND(I304*H304,2)</f>
        <v>0</v>
      </c>
      <c r="K304" s="223"/>
      <c r="L304" s="43"/>
      <c r="M304" s="224" t="s">
        <v>1</v>
      </c>
      <c r="N304" s="225" t="s">
        <v>40</v>
      </c>
      <c r="O304" s="90"/>
      <c r="P304" s="226">
        <f>O304*H304</f>
        <v>0</v>
      </c>
      <c r="Q304" s="226">
        <v>0</v>
      </c>
      <c r="R304" s="226">
        <f>Q304*H304</f>
        <v>0</v>
      </c>
      <c r="S304" s="226">
        <v>0</v>
      </c>
      <c r="T304" s="22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8" t="s">
        <v>241</v>
      </c>
      <c r="AT304" s="228" t="s">
        <v>148</v>
      </c>
      <c r="AU304" s="228" t="s">
        <v>83</v>
      </c>
      <c r="AY304" s="16" t="s">
        <v>147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6" t="s">
        <v>83</v>
      </c>
      <c r="BK304" s="229">
        <f>ROUND(I304*H304,2)</f>
        <v>0</v>
      </c>
      <c r="BL304" s="16" t="s">
        <v>241</v>
      </c>
      <c r="BM304" s="228" t="s">
        <v>442</v>
      </c>
    </row>
    <row r="305" s="13" customFormat="1">
      <c r="A305" s="13"/>
      <c r="B305" s="230"/>
      <c r="C305" s="231"/>
      <c r="D305" s="232" t="s">
        <v>154</v>
      </c>
      <c r="E305" s="233" t="s">
        <v>1</v>
      </c>
      <c r="F305" s="234" t="s">
        <v>438</v>
      </c>
      <c r="G305" s="231"/>
      <c r="H305" s="235">
        <v>2</v>
      </c>
      <c r="I305" s="236"/>
      <c r="J305" s="231"/>
      <c r="K305" s="231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154</v>
      </c>
      <c r="AU305" s="241" t="s">
        <v>83</v>
      </c>
      <c r="AV305" s="13" t="s">
        <v>85</v>
      </c>
      <c r="AW305" s="13" t="s">
        <v>32</v>
      </c>
      <c r="AX305" s="13" t="s">
        <v>83</v>
      </c>
      <c r="AY305" s="241" t="s">
        <v>147</v>
      </c>
    </row>
    <row r="306" s="2" customFormat="1" ht="21.75" customHeight="1">
      <c r="A306" s="37"/>
      <c r="B306" s="38"/>
      <c r="C306" s="216" t="s">
        <v>443</v>
      </c>
      <c r="D306" s="216" t="s">
        <v>148</v>
      </c>
      <c r="E306" s="217" t="s">
        <v>444</v>
      </c>
      <c r="F306" s="218" t="s">
        <v>445</v>
      </c>
      <c r="G306" s="219" t="s">
        <v>177</v>
      </c>
      <c r="H306" s="220">
        <v>2</v>
      </c>
      <c r="I306" s="221"/>
      <c r="J306" s="222">
        <f>ROUND(I306*H306,2)</f>
        <v>0</v>
      </c>
      <c r="K306" s="223"/>
      <c r="L306" s="43"/>
      <c r="M306" s="224" t="s">
        <v>1</v>
      </c>
      <c r="N306" s="225" t="s">
        <v>40</v>
      </c>
      <c r="O306" s="90"/>
      <c r="P306" s="226">
        <f>O306*H306</f>
        <v>0</v>
      </c>
      <c r="Q306" s="226">
        <v>0</v>
      </c>
      <c r="R306" s="226">
        <f>Q306*H306</f>
        <v>0</v>
      </c>
      <c r="S306" s="226">
        <v>0</v>
      </c>
      <c r="T306" s="227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8" t="s">
        <v>241</v>
      </c>
      <c r="AT306" s="228" t="s">
        <v>148</v>
      </c>
      <c r="AU306" s="228" t="s">
        <v>83</v>
      </c>
      <c r="AY306" s="16" t="s">
        <v>147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6" t="s">
        <v>83</v>
      </c>
      <c r="BK306" s="229">
        <f>ROUND(I306*H306,2)</f>
        <v>0</v>
      </c>
      <c r="BL306" s="16" t="s">
        <v>241</v>
      </c>
      <c r="BM306" s="228" t="s">
        <v>446</v>
      </c>
    </row>
    <row r="307" s="2" customFormat="1" ht="21.75" customHeight="1">
      <c r="A307" s="37"/>
      <c r="B307" s="38"/>
      <c r="C307" s="216" t="s">
        <v>447</v>
      </c>
      <c r="D307" s="216" t="s">
        <v>148</v>
      </c>
      <c r="E307" s="217" t="s">
        <v>448</v>
      </c>
      <c r="F307" s="218" t="s">
        <v>449</v>
      </c>
      <c r="G307" s="219" t="s">
        <v>296</v>
      </c>
      <c r="H307" s="220">
        <v>0.021000000000000001</v>
      </c>
      <c r="I307" s="221"/>
      <c r="J307" s="222">
        <f>ROUND(I307*H307,2)</f>
        <v>0</v>
      </c>
      <c r="K307" s="223"/>
      <c r="L307" s="43"/>
      <c r="M307" s="224" t="s">
        <v>1</v>
      </c>
      <c r="N307" s="225" t="s">
        <v>40</v>
      </c>
      <c r="O307" s="90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8" t="s">
        <v>241</v>
      </c>
      <c r="AT307" s="228" t="s">
        <v>148</v>
      </c>
      <c r="AU307" s="228" t="s">
        <v>83</v>
      </c>
      <c r="AY307" s="16" t="s">
        <v>147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6" t="s">
        <v>83</v>
      </c>
      <c r="BK307" s="229">
        <f>ROUND(I307*H307,2)</f>
        <v>0</v>
      </c>
      <c r="BL307" s="16" t="s">
        <v>241</v>
      </c>
      <c r="BM307" s="228" t="s">
        <v>450</v>
      </c>
    </row>
    <row r="308" s="12" customFormat="1" ht="25.92" customHeight="1">
      <c r="A308" s="12"/>
      <c r="B308" s="202"/>
      <c r="C308" s="203"/>
      <c r="D308" s="204" t="s">
        <v>74</v>
      </c>
      <c r="E308" s="205" t="s">
        <v>451</v>
      </c>
      <c r="F308" s="205" t="s">
        <v>452</v>
      </c>
      <c r="G308" s="203"/>
      <c r="H308" s="203"/>
      <c r="I308" s="206"/>
      <c r="J308" s="207">
        <f>BK308</f>
        <v>0</v>
      </c>
      <c r="K308" s="203"/>
      <c r="L308" s="208"/>
      <c r="M308" s="209"/>
      <c r="N308" s="210"/>
      <c r="O308" s="210"/>
      <c r="P308" s="211">
        <f>SUM(P309:P322)</f>
        <v>0</v>
      </c>
      <c r="Q308" s="210"/>
      <c r="R308" s="211">
        <f>SUM(R309:R322)</f>
        <v>0</v>
      </c>
      <c r="S308" s="210"/>
      <c r="T308" s="212">
        <f>SUM(T309:T322)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3" t="s">
        <v>85</v>
      </c>
      <c r="AT308" s="214" t="s">
        <v>74</v>
      </c>
      <c r="AU308" s="214" t="s">
        <v>75</v>
      </c>
      <c r="AY308" s="213" t="s">
        <v>147</v>
      </c>
      <c r="BK308" s="215">
        <f>SUM(BK309:BK322)</f>
        <v>0</v>
      </c>
    </row>
    <row r="309" s="2" customFormat="1" ht="16.5" customHeight="1">
      <c r="A309" s="37"/>
      <c r="B309" s="38"/>
      <c r="C309" s="216" t="s">
        <v>453</v>
      </c>
      <c r="D309" s="216" t="s">
        <v>148</v>
      </c>
      <c r="E309" s="217" t="s">
        <v>454</v>
      </c>
      <c r="F309" s="218" t="s">
        <v>455</v>
      </c>
      <c r="G309" s="219" t="s">
        <v>456</v>
      </c>
      <c r="H309" s="220">
        <v>2</v>
      </c>
      <c r="I309" s="221"/>
      <c r="J309" s="222">
        <f>ROUND(I309*H309,2)</f>
        <v>0</v>
      </c>
      <c r="K309" s="223"/>
      <c r="L309" s="43"/>
      <c r="M309" s="224" t="s">
        <v>1</v>
      </c>
      <c r="N309" s="225" t="s">
        <v>40</v>
      </c>
      <c r="O309" s="90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8" t="s">
        <v>241</v>
      </c>
      <c r="AT309" s="228" t="s">
        <v>148</v>
      </c>
      <c r="AU309" s="228" t="s">
        <v>83</v>
      </c>
      <c r="AY309" s="16" t="s">
        <v>147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6" t="s">
        <v>83</v>
      </c>
      <c r="BK309" s="229">
        <f>ROUND(I309*H309,2)</f>
        <v>0</v>
      </c>
      <c r="BL309" s="16" t="s">
        <v>241</v>
      </c>
      <c r="BM309" s="228" t="s">
        <v>457</v>
      </c>
    </row>
    <row r="310" s="2" customFormat="1" ht="16.5" customHeight="1">
      <c r="A310" s="37"/>
      <c r="B310" s="38"/>
      <c r="C310" s="216" t="s">
        <v>458</v>
      </c>
      <c r="D310" s="216" t="s">
        <v>148</v>
      </c>
      <c r="E310" s="217" t="s">
        <v>459</v>
      </c>
      <c r="F310" s="218" t="s">
        <v>460</v>
      </c>
      <c r="G310" s="219" t="s">
        <v>161</v>
      </c>
      <c r="H310" s="220">
        <v>4</v>
      </c>
      <c r="I310" s="221"/>
      <c r="J310" s="222">
        <f>ROUND(I310*H310,2)</f>
        <v>0</v>
      </c>
      <c r="K310" s="223"/>
      <c r="L310" s="43"/>
      <c r="M310" s="224" t="s">
        <v>1</v>
      </c>
      <c r="N310" s="225" t="s">
        <v>40</v>
      </c>
      <c r="O310" s="90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8" t="s">
        <v>241</v>
      </c>
      <c r="AT310" s="228" t="s">
        <v>148</v>
      </c>
      <c r="AU310" s="228" t="s">
        <v>83</v>
      </c>
      <c r="AY310" s="16" t="s">
        <v>147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6" t="s">
        <v>83</v>
      </c>
      <c r="BK310" s="229">
        <f>ROUND(I310*H310,2)</f>
        <v>0</v>
      </c>
      <c r="BL310" s="16" t="s">
        <v>241</v>
      </c>
      <c r="BM310" s="228" t="s">
        <v>461</v>
      </c>
    </row>
    <row r="311" s="2" customFormat="1" ht="16.5" customHeight="1">
      <c r="A311" s="37"/>
      <c r="B311" s="38"/>
      <c r="C311" s="242" t="s">
        <v>462</v>
      </c>
      <c r="D311" s="242" t="s">
        <v>158</v>
      </c>
      <c r="E311" s="243" t="s">
        <v>463</v>
      </c>
      <c r="F311" s="244" t="s">
        <v>464</v>
      </c>
      <c r="G311" s="245" t="s">
        <v>161</v>
      </c>
      <c r="H311" s="246">
        <v>4</v>
      </c>
      <c r="I311" s="247"/>
      <c r="J311" s="248">
        <f>ROUND(I311*H311,2)</f>
        <v>0</v>
      </c>
      <c r="K311" s="249"/>
      <c r="L311" s="250"/>
      <c r="M311" s="251" t="s">
        <v>1</v>
      </c>
      <c r="N311" s="252" t="s">
        <v>40</v>
      </c>
      <c r="O311" s="90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8" t="s">
        <v>345</v>
      </c>
      <c r="AT311" s="228" t="s">
        <v>158</v>
      </c>
      <c r="AU311" s="228" t="s">
        <v>83</v>
      </c>
      <c r="AY311" s="16" t="s">
        <v>147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6" t="s">
        <v>83</v>
      </c>
      <c r="BK311" s="229">
        <f>ROUND(I311*H311,2)</f>
        <v>0</v>
      </c>
      <c r="BL311" s="16" t="s">
        <v>241</v>
      </c>
      <c r="BM311" s="228" t="s">
        <v>465</v>
      </c>
    </row>
    <row r="312" s="2" customFormat="1" ht="21.75" customHeight="1">
      <c r="A312" s="37"/>
      <c r="B312" s="38"/>
      <c r="C312" s="216" t="s">
        <v>466</v>
      </c>
      <c r="D312" s="216" t="s">
        <v>148</v>
      </c>
      <c r="E312" s="217" t="s">
        <v>467</v>
      </c>
      <c r="F312" s="218" t="s">
        <v>468</v>
      </c>
      <c r="G312" s="219" t="s">
        <v>161</v>
      </c>
      <c r="H312" s="220">
        <v>2</v>
      </c>
      <c r="I312" s="221"/>
      <c r="J312" s="222">
        <f>ROUND(I312*H312,2)</f>
        <v>0</v>
      </c>
      <c r="K312" s="223"/>
      <c r="L312" s="43"/>
      <c r="M312" s="224" t="s">
        <v>1</v>
      </c>
      <c r="N312" s="225" t="s">
        <v>40</v>
      </c>
      <c r="O312" s="90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8" t="s">
        <v>241</v>
      </c>
      <c r="AT312" s="228" t="s">
        <v>148</v>
      </c>
      <c r="AU312" s="228" t="s">
        <v>83</v>
      </c>
      <c r="AY312" s="16" t="s">
        <v>147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6" t="s">
        <v>83</v>
      </c>
      <c r="BK312" s="229">
        <f>ROUND(I312*H312,2)</f>
        <v>0</v>
      </c>
      <c r="BL312" s="16" t="s">
        <v>241</v>
      </c>
      <c r="BM312" s="228" t="s">
        <v>469</v>
      </c>
    </row>
    <row r="313" s="2" customFormat="1" ht="21.75" customHeight="1">
      <c r="A313" s="37"/>
      <c r="B313" s="38"/>
      <c r="C313" s="216" t="s">
        <v>470</v>
      </c>
      <c r="D313" s="216" t="s">
        <v>148</v>
      </c>
      <c r="E313" s="217" t="s">
        <v>471</v>
      </c>
      <c r="F313" s="218" t="s">
        <v>472</v>
      </c>
      <c r="G313" s="219" t="s">
        <v>161</v>
      </c>
      <c r="H313" s="220">
        <v>1</v>
      </c>
      <c r="I313" s="221"/>
      <c r="J313" s="222">
        <f>ROUND(I313*H313,2)</f>
        <v>0</v>
      </c>
      <c r="K313" s="223"/>
      <c r="L313" s="43"/>
      <c r="M313" s="224" t="s">
        <v>1</v>
      </c>
      <c r="N313" s="225" t="s">
        <v>40</v>
      </c>
      <c r="O313" s="90"/>
      <c r="P313" s="226">
        <f>O313*H313</f>
        <v>0</v>
      </c>
      <c r="Q313" s="226">
        <v>0</v>
      </c>
      <c r="R313" s="226">
        <f>Q313*H313</f>
        <v>0</v>
      </c>
      <c r="S313" s="226">
        <v>0</v>
      </c>
      <c r="T313" s="227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8" t="s">
        <v>241</v>
      </c>
      <c r="AT313" s="228" t="s">
        <v>148</v>
      </c>
      <c r="AU313" s="228" t="s">
        <v>83</v>
      </c>
      <c r="AY313" s="16" t="s">
        <v>147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6" t="s">
        <v>83</v>
      </c>
      <c r="BK313" s="229">
        <f>ROUND(I313*H313,2)</f>
        <v>0</v>
      </c>
      <c r="BL313" s="16" t="s">
        <v>241</v>
      </c>
      <c r="BM313" s="228" t="s">
        <v>473</v>
      </c>
    </row>
    <row r="314" s="2" customFormat="1" ht="21.75" customHeight="1">
      <c r="A314" s="37"/>
      <c r="B314" s="38"/>
      <c r="C314" s="216" t="s">
        <v>474</v>
      </c>
      <c r="D314" s="216" t="s">
        <v>148</v>
      </c>
      <c r="E314" s="217" t="s">
        <v>475</v>
      </c>
      <c r="F314" s="218" t="s">
        <v>476</v>
      </c>
      <c r="G314" s="219" t="s">
        <v>161</v>
      </c>
      <c r="H314" s="220">
        <v>1</v>
      </c>
      <c r="I314" s="221"/>
      <c r="J314" s="222">
        <f>ROUND(I314*H314,2)</f>
        <v>0</v>
      </c>
      <c r="K314" s="223"/>
      <c r="L314" s="43"/>
      <c r="M314" s="224" t="s">
        <v>1</v>
      </c>
      <c r="N314" s="225" t="s">
        <v>40</v>
      </c>
      <c r="O314" s="90"/>
      <c r="P314" s="226">
        <f>O314*H314</f>
        <v>0</v>
      </c>
      <c r="Q314" s="226">
        <v>0</v>
      </c>
      <c r="R314" s="226">
        <f>Q314*H314</f>
        <v>0</v>
      </c>
      <c r="S314" s="226">
        <v>0</v>
      </c>
      <c r="T314" s="22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8" t="s">
        <v>241</v>
      </c>
      <c r="AT314" s="228" t="s">
        <v>148</v>
      </c>
      <c r="AU314" s="228" t="s">
        <v>83</v>
      </c>
      <c r="AY314" s="16" t="s">
        <v>147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16" t="s">
        <v>83</v>
      </c>
      <c r="BK314" s="229">
        <f>ROUND(I314*H314,2)</f>
        <v>0</v>
      </c>
      <c r="BL314" s="16" t="s">
        <v>241</v>
      </c>
      <c r="BM314" s="228" t="s">
        <v>477</v>
      </c>
    </row>
    <row r="315" s="2" customFormat="1" ht="33" customHeight="1">
      <c r="A315" s="37"/>
      <c r="B315" s="38"/>
      <c r="C315" s="242" t="s">
        <v>478</v>
      </c>
      <c r="D315" s="242" t="s">
        <v>158</v>
      </c>
      <c r="E315" s="243" t="s">
        <v>479</v>
      </c>
      <c r="F315" s="244" t="s">
        <v>480</v>
      </c>
      <c r="G315" s="245" t="s">
        <v>456</v>
      </c>
      <c r="H315" s="246">
        <v>1</v>
      </c>
      <c r="I315" s="247"/>
      <c r="J315" s="248">
        <f>ROUND(I315*H315,2)</f>
        <v>0</v>
      </c>
      <c r="K315" s="249"/>
      <c r="L315" s="250"/>
      <c r="M315" s="251" t="s">
        <v>1</v>
      </c>
      <c r="N315" s="252" t="s">
        <v>40</v>
      </c>
      <c r="O315" s="90"/>
      <c r="P315" s="226">
        <f>O315*H315</f>
        <v>0</v>
      </c>
      <c r="Q315" s="226">
        <v>0</v>
      </c>
      <c r="R315" s="226">
        <f>Q315*H315</f>
        <v>0</v>
      </c>
      <c r="S315" s="226">
        <v>0</v>
      </c>
      <c r="T315" s="22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8" t="s">
        <v>345</v>
      </c>
      <c r="AT315" s="228" t="s">
        <v>158</v>
      </c>
      <c r="AU315" s="228" t="s">
        <v>83</v>
      </c>
      <c r="AY315" s="16" t="s">
        <v>147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6" t="s">
        <v>83</v>
      </c>
      <c r="BK315" s="229">
        <f>ROUND(I315*H315,2)</f>
        <v>0</v>
      </c>
      <c r="BL315" s="16" t="s">
        <v>241</v>
      </c>
      <c r="BM315" s="228" t="s">
        <v>481</v>
      </c>
    </row>
    <row r="316" s="2" customFormat="1">
      <c r="A316" s="37"/>
      <c r="B316" s="38"/>
      <c r="C316" s="39"/>
      <c r="D316" s="232" t="s">
        <v>232</v>
      </c>
      <c r="E316" s="39"/>
      <c r="F316" s="264" t="s">
        <v>482</v>
      </c>
      <c r="G316" s="39"/>
      <c r="H316" s="39"/>
      <c r="I316" s="265"/>
      <c r="J316" s="39"/>
      <c r="K316" s="39"/>
      <c r="L316" s="43"/>
      <c r="M316" s="266"/>
      <c r="N316" s="267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232</v>
      </c>
      <c r="AU316" s="16" t="s">
        <v>83</v>
      </c>
    </row>
    <row r="317" s="2" customFormat="1" ht="33" customHeight="1">
      <c r="A317" s="37"/>
      <c r="B317" s="38"/>
      <c r="C317" s="242" t="s">
        <v>483</v>
      </c>
      <c r="D317" s="242" t="s">
        <v>158</v>
      </c>
      <c r="E317" s="243" t="s">
        <v>484</v>
      </c>
      <c r="F317" s="244" t="s">
        <v>485</v>
      </c>
      <c r="G317" s="245" t="s">
        <v>456</v>
      </c>
      <c r="H317" s="246">
        <v>1</v>
      </c>
      <c r="I317" s="247"/>
      <c r="J317" s="248">
        <f>ROUND(I317*H317,2)</f>
        <v>0</v>
      </c>
      <c r="K317" s="249"/>
      <c r="L317" s="250"/>
      <c r="M317" s="251" t="s">
        <v>1</v>
      </c>
      <c r="N317" s="252" t="s">
        <v>40</v>
      </c>
      <c r="O317" s="90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8" t="s">
        <v>345</v>
      </c>
      <c r="AT317" s="228" t="s">
        <v>158</v>
      </c>
      <c r="AU317" s="228" t="s">
        <v>83</v>
      </c>
      <c r="AY317" s="16" t="s">
        <v>147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6" t="s">
        <v>83</v>
      </c>
      <c r="BK317" s="229">
        <f>ROUND(I317*H317,2)</f>
        <v>0</v>
      </c>
      <c r="BL317" s="16" t="s">
        <v>241</v>
      </c>
      <c r="BM317" s="228" t="s">
        <v>486</v>
      </c>
    </row>
    <row r="318" s="2" customFormat="1">
      <c r="A318" s="37"/>
      <c r="B318" s="38"/>
      <c r="C318" s="39"/>
      <c r="D318" s="232" t="s">
        <v>232</v>
      </c>
      <c r="E318" s="39"/>
      <c r="F318" s="264" t="s">
        <v>482</v>
      </c>
      <c r="G318" s="39"/>
      <c r="H318" s="39"/>
      <c r="I318" s="265"/>
      <c r="J318" s="39"/>
      <c r="K318" s="39"/>
      <c r="L318" s="43"/>
      <c r="M318" s="266"/>
      <c r="N318" s="267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232</v>
      </c>
      <c r="AU318" s="16" t="s">
        <v>83</v>
      </c>
    </row>
    <row r="319" s="2" customFormat="1" ht="33" customHeight="1">
      <c r="A319" s="37"/>
      <c r="B319" s="38"/>
      <c r="C319" s="242" t="s">
        <v>487</v>
      </c>
      <c r="D319" s="242" t="s">
        <v>158</v>
      </c>
      <c r="E319" s="243" t="s">
        <v>488</v>
      </c>
      <c r="F319" s="244" t="s">
        <v>489</v>
      </c>
      <c r="G319" s="245" t="s">
        <v>456</v>
      </c>
      <c r="H319" s="246">
        <v>1</v>
      </c>
      <c r="I319" s="247"/>
      <c r="J319" s="248">
        <f>ROUND(I319*H319,2)</f>
        <v>0</v>
      </c>
      <c r="K319" s="249"/>
      <c r="L319" s="250"/>
      <c r="M319" s="251" t="s">
        <v>1</v>
      </c>
      <c r="N319" s="252" t="s">
        <v>40</v>
      </c>
      <c r="O319" s="90"/>
      <c r="P319" s="226">
        <f>O319*H319</f>
        <v>0</v>
      </c>
      <c r="Q319" s="226">
        <v>0</v>
      </c>
      <c r="R319" s="226">
        <f>Q319*H319</f>
        <v>0</v>
      </c>
      <c r="S319" s="226">
        <v>0</v>
      </c>
      <c r="T319" s="22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8" t="s">
        <v>345</v>
      </c>
      <c r="AT319" s="228" t="s">
        <v>158</v>
      </c>
      <c r="AU319" s="228" t="s">
        <v>83</v>
      </c>
      <c r="AY319" s="16" t="s">
        <v>147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6" t="s">
        <v>83</v>
      </c>
      <c r="BK319" s="229">
        <f>ROUND(I319*H319,2)</f>
        <v>0</v>
      </c>
      <c r="BL319" s="16" t="s">
        <v>241</v>
      </c>
      <c r="BM319" s="228" t="s">
        <v>490</v>
      </c>
    </row>
    <row r="320" s="2" customFormat="1">
      <c r="A320" s="37"/>
      <c r="B320" s="38"/>
      <c r="C320" s="39"/>
      <c r="D320" s="232" t="s">
        <v>232</v>
      </c>
      <c r="E320" s="39"/>
      <c r="F320" s="264" t="s">
        <v>482</v>
      </c>
      <c r="G320" s="39"/>
      <c r="H320" s="39"/>
      <c r="I320" s="265"/>
      <c r="J320" s="39"/>
      <c r="K320" s="39"/>
      <c r="L320" s="43"/>
      <c r="M320" s="266"/>
      <c r="N320" s="267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232</v>
      </c>
      <c r="AU320" s="16" t="s">
        <v>83</v>
      </c>
    </row>
    <row r="321" s="2" customFormat="1" ht="37.8" customHeight="1">
      <c r="A321" s="37"/>
      <c r="B321" s="38"/>
      <c r="C321" s="242" t="s">
        <v>205</v>
      </c>
      <c r="D321" s="242" t="s">
        <v>158</v>
      </c>
      <c r="E321" s="243" t="s">
        <v>491</v>
      </c>
      <c r="F321" s="244" t="s">
        <v>492</v>
      </c>
      <c r="G321" s="245" t="s">
        <v>456</v>
      </c>
      <c r="H321" s="246">
        <v>1</v>
      </c>
      <c r="I321" s="247"/>
      <c r="J321" s="248">
        <f>ROUND(I321*H321,2)</f>
        <v>0</v>
      </c>
      <c r="K321" s="249"/>
      <c r="L321" s="250"/>
      <c r="M321" s="251" t="s">
        <v>1</v>
      </c>
      <c r="N321" s="252" t="s">
        <v>40</v>
      </c>
      <c r="O321" s="90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8" t="s">
        <v>345</v>
      </c>
      <c r="AT321" s="228" t="s">
        <v>158</v>
      </c>
      <c r="AU321" s="228" t="s">
        <v>83</v>
      </c>
      <c r="AY321" s="16" t="s">
        <v>147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6" t="s">
        <v>83</v>
      </c>
      <c r="BK321" s="229">
        <f>ROUND(I321*H321,2)</f>
        <v>0</v>
      </c>
      <c r="BL321" s="16" t="s">
        <v>241</v>
      </c>
      <c r="BM321" s="228" t="s">
        <v>493</v>
      </c>
    </row>
    <row r="322" s="2" customFormat="1">
      <c r="A322" s="37"/>
      <c r="B322" s="38"/>
      <c r="C322" s="39"/>
      <c r="D322" s="232" t="s">
        <v>232</v>
      </c>
      <c r="E322" s="39"/>
      <c r="F322" s="264" t="s">
        <v>482</v>
      </c>
      <c r="G322" s="39"/>
      <c r="H322" s="39"/>
      <c r="I322" s="265"/>
      <c r="J322" s="39"/>
      <c r="K322" s="39"/>
      <c r="L322" s="43"/>
      <c r="M322" s="266"/>
      <c r="N322" s="267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232</v>
      </c>
      <c r="AU322" s="16" t="s">
        <v>83</v>
      </c>
    </row>
    <row r="323" s="12" customFormat="1" ht="25.92" customHeight="1">
      <c r="A323" s="12"/>
      <c r="B323" s="202"/>
      <c r="C323" s="203"/>
      <c r="D323" s="204" t="s">
        <v>74</v>
      </c>
      <c r="E323" s="205" t="s">
        <v>494</v>
      </c>
      <c r="F323" s="205" t="s">
        <v>495</v>
      </c>
      <c r="G323" s="203"/>
      <c r="H323" s="203"/>
      <c r="I323" s="206"/>
      <c r="J323" s="207">
        <f>BK323</f>
        <v>0</v>
      </c>
      <c r="K323" s="203"/>
      <c r="L323" s="208"/>
      <c r="M323" s="209"/>
      <c r="N323" s="210"/>
      <c r="O323" s="210"/>
      <c r="P323" s="211">
        <f>SUM(P324:P333)</f>
        <v>0</v>
      </c>
      <c r="Q323" s="210"/>
      <c r="R323" s="211">
        <f>SUM(R324:R333)</f>
        <v>0.060999999999999999</v>
      </c>
      <c r="S323" s="210"/>
      <c r="T323" s="212">
        <f>SUM(T324:T333)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3" t="s">
        <v>85</v>
      </c>
      <c r="AT323" s="214" t="s">
        <v>74</v>
      </c>
      <c r="AU323" s="214" t="s">
        <v>75</v>
      </c>
      <c r="AY323" s="213" t="s">
        <v>147</v>
      </c>
      <c r="BK323" s="215">
        <f>SUM(BK324:BK333)</f>
        <v>0</v>
      </c>
    </row>
    <row r="324" s="2" customFormat="1" ht="16.5" customHeight="1">
      <c r="A324" s="37"/>
      <c r="B324" s="38"/>
      <c r="C324" s="216" t="s">
        <v>496</v>
      </c>
      <c r="D324" s="216" t="s">
        <v>148</v>
      </c>
      <c r="E324" s="217" t="s">
        <v>497</v>
      </c>
      <c r="F324" s="218" t="s">
        <v>498</v>
      </c>
      <c r="G324" s="219" t="s">
        <v>161</v>
      </c>
      <c r="H324" s="220">
        <v>1</v>
      </c>
      <c r="I324" s="221"/>
      <c r="J324" s="222">
        <f>ROUND(I324*H324,2)</f>
        <v>0</v>
      </c>
      <c r="K324" s="223"/>
      <c r="L324" s="43"/>
      <c r="M324" s="224" t="s">
        <v>1</v>
      </c>
      <c r="N324" s="225" t="s">
        <v>40</v>
      </c>
      <c r="O324" s="90"/>
      <c r="P324" s="226">
        <f>O324*H324</f>
        <v>0</v>
      </c>
      <c r="Q324" s="226">
        <v>0.001</v>
      </c>
      <c r="R324" s="226">
        <f>Q324*H324</f>
        <v>0.001</v>
      </c>
      <c r="S324" s="226">
        <v>0</v>
      </c>
      <c r="T324" s="227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8" t="s">
        <v>241</v>
      </c>
      <c r="AT324" s="228" t="s">
        <v>148</v>
      </c>
      <c r="AU324" s="228" t="s">
        <v>83</v>
      </c>
      <c r="AY324" s="16" t="s">
        <v>147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16" t="s">
        <v>83</v>
      </c>
      <c r="BK324" s="229">
        <f>ROUND(I324*H324,2)</f>
        <v>0</v>
      </c>
      <c r="BL324" s="16" t="s">
        <v>241</v>
      </c>
      <c r="BM324" s="228" t="s">
        <v>499</v>
      </c>
    </row>
    <row r="325" s="2" customFormat="1">
      <c r="A325" s="37"/>
      <c r="B325" s="38"/>
      <c r="C325" s="39"/>
      <c r="D325" s="232" t="s">
        <v>232</v>
      </c>
      <c r="E325" s="39"/>
      <c r="F325" s="264" t="s">
        <v>500</v>
      </c>
      <c r="G325" s="39"/>
      <c r="H325" s="39"/>
      <c r="I325" s="265"/>
      <c r="J325" s="39"/>
      <c r="K325" s="39"/>
      <c r="L325" s="43"/>
      <c r="M325" s="266"/>
      <c r="N325" s="267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232</v>
      </c>
      <c r="AU325" s="16" t="s">
        <v>83</v>
      </c>
    </row>
    <row r="326" s="13" customFormat="1">
      <c r="A326" s="13"/>
      <c r="B326" s="230"/>
      <c r="C326" s="231"/>
      <c r="D326" s="232" t="s">
        <v>154</v>
      </c>
      <c r="E326" s="233" t="s">
        <v>1</v>
      </c>
      <c r="F326" s="234" t="s">
        <v>501</v>
      </c>
      <c r="G326" s="231"/>
      <c r="H326" s="235">
        <v>1</v>
      </c>
      <c r="I326" s="236"/>
      <c r="J326" s="231"/>
      <c r="K326" s="231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154</v>
      </c>
      <c r="AU326" s="241" t="s">
        <v>83</v>
      </c>
      <c r="AV326" s="13" t="s">
        <v>85</v>
      </c>
      <c r="AW326" s="13" t="s">
        <v>32</v>
      </c>
      <c r="AX326" s="13" t="s">
        <v>83</v>
      </c>
      <c r="AY326" s="241" t="s">
        <v>147</v>
      </c>
    </row>
    <row r="327" s="2" customFormat="1" ht="16.5" customHeight="1">
      <c r="A327" s="37"/>
      <c r="B327" s="38"/>
      <c r="C327" s="242" t="s">
        <v>264</v>
      </c>
      <c r="D327" s="242" t="s">
        <v>158</v>
      </c>
      <c r="E327" s="243" t="s">
        <v>502</v>
      </c>
      <c r="F327" s="244" t="s">
        <v>503</v>
      </c>
      <c r="G327" s="245" t="s">
        <v>161</v>
      </c>
      <c r="H327" s="246">
        <v>1</v>
      </c>
      <c r="I327" s="247"/>
      <c r="J327" s="248">
        <f>ROUND(I327*H327,2)</f>
        <v>0</v>
      </c>
      <c r="K327" s="249"/>
      <c r="L327" s="250"/>
      <c r="M327" s="251" t="s">
        <v>1</v>
      </c>
      <c r="N327" s="252" t="s">
        <v>40</v>
      </c>
      <c r="O327" s="90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8" t="s">
        <v>345</v>
      </c>
      <c r="AT327" s="228" t="s">
        <v>158</v>
      </c>
      <c r="AU327" s="228" t="s">
        <v>83</v>
      </c>
      <c r="AY327" s="16" t="s">
        <v>147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6" t="s">
        <v>83</v>
      </c>
      <c r="BK327" s="229">
        <f>ROUND(I327*H327,2)</f>
        <v>0</v>
      </c>
      <c r="BL327" s="16" t="s">
        <v>241</v>
      </c>
      <c r="BM327" s="228" t="s">
        <v>504</v>
      </c>
    </row>
    <row r="328" s="2" customFormat="1" ht="16.5" customHeight="1">
      <c r="A328" s="37"/>
      <c r="B328" s="38"/>
      <c r="C328" s="216" t="s">
        <v>319</v>
      </c>
      <c r="D328" s="216" t="s">
        <v>148</v>
      </c>
      <c r="E328" s="217" t="s">
        <v>505</v>
      </c>
      <c r="F328" s="218" t="s">
        <v>506</v>
      </c>
      <c r="G328" s="219" t="s">
        <v>161</v>
      </c>
      <c r="H328" s="220">
        <v>2</v>
      </c>
      <c r="I328" s="221"/>
      <c r="J328" s="222">
        <f>ROUND(I328*H328,2)</f>
        <v>0</v>
      </c>
      <c r="K328" s="223"/>
      <c r="L328" s="43"/>
      <c r="M328" s="224" t="s">
        <v>1</v>
      </c>
      <c r="N328" s="225" t="s">
        <v>40</v>
      </c>
      <c r="O328" s="90"/>
      <c r="P328" s="226">
        <f>O328*H328</f>
        <v>0</v>
      </c>
      <c r="Q328" s="226">
        <v>0.029999999999999999</v>
      </c>
      <c r="R328" s="226">
        <f>Q328*H328</f>
        <v>0.059999999999999998</v>
      </c>
      <c r="S328" s="226">
        <v>0</v>
      </c>
      <c r="T328" s="22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8" t="s">
        <v>241</v>
      </c>
      <c r="AT328" s="228" t="s">
        <v>148</v>
      </c>
      <c r="AU328" s="228" t="s">
        <v>83</v>
      </c>
      <c r="AY328" s="16" t="s">
        <v>147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6" t="s">
        <v>83</v>
      </c>
      <c r="BK328" s="229">
        <f>ROUND(I328*H328,2)</f>
        <v>0</v>
      </c>
      <c r="BL328" s="16" t="s">
        <v>241</v>
      </c>
      <c r="BM328" s="228" t="s">
        <v>507</v>
      </c>
    </row>
    <row r="329" s="2" customFormat="1">
      <c r="A329" s="37"/>
      <c r="B329" s="38"/>
      <c r="C329" s="39"/>
      <c r="D329" s="232" t="s">
        <v>232</v>
      </c>
      <c r="E329" s="39"/>
      <c r="F329" s="264" t="s">
        <v>508</v>
      </c>
      <c r="G329" s="39"/>
      <c r="H329" s="39"/>
      <c r="I329" s="265"/>
      <c r="J329" s="39"/>
      <c r="K329" s="39"/>
      <c r="L329" s="43"/>
      <c r="M329" s="266"/>
      <c r="N329" s="267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232</v>
      </c>
      <c r="AU329" s="16" t="s">
        <v>83</v>
      </c>
    </row>
    <row r="330" s="13" customFormat="1">
      <c r="A330" s="13"/>
      <c r="B330" s="230"/>
      <c r="C330" s="231"/>
      <c r="D330" s="232" t="s">
        <v>154</v>
      </c>
      <c r="E330" s="233" t="s">
        <v>1</v>
      </c>
      <c r="F330" s="234" t="s">
        <v>509</v>
      </c>
      <c r="G330" s="231"/>
      <c r="H330" s="235">
        <v>1</v>
      </c>
      <c r="I330" s="236"/>
      <c r="J330" s="231"/>
      <c r="K330" s="231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154</v>
      </c>
      <c r="AU330" s="241" t="s">
        <v>83</v>
      </c>
      <c r="AV330" s="13" t="s">
        <v>85</v>
      </c>
      <c r="AW330" s="13" t="s">
        <v>32</v>
      </c>
      <c r="AX330" s="13" t="s">
        <v>75</v>
      </c>
      <c r="AY330" s="241" t="s">
        <v>147</v>
      </c>
    </row>
    <row r="331" s="13" customFormat="1">
      <c r="A331" s="13"/>
      <c r="B331" s="230"/>
      <c r="C331" s="231"/>
      <c r="D331" s="232" t="s">
        <v>154</v>
      </c>
      <c r="E331" s="233" t="s">
        <v>1</v>
      </c>
      <c r="F331" s="234" t="s">
        <v>510</v>
      </c>
      <c r="G331" s="231"/>
      <c r="H331" s="235">
        <v>1</v>
      </c>
      <c r="I331" s="236"/>
      <c r="J331" s="231"/>
      <c r="K331" s="231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154</v>
      </c>
      <c r="AU331" s="241" t="s">
        <v>83</v>
      </c>
      <c r="AV331" s="13" t="s">
        <v>85</v>
      </c>
      <c r="AW331" s="13" t="s">
        <v>32</v>
      </c>
      <c r="AX331" s="13" t="s">
        <v>75</v>
      </c>
      <c r="AY331" s="241" t="s">
        <v>147</v>
      </c>
    </row>
    <row r="332" s="14" customFormat="1">
      <c r="A332" s="14"/>
      <c r="B332" s="253"/>
      <c r="C332" s="254"/>
      <c r="D332" s="232" t="s">
        <v>154</v>
      </c>
      <c r="E332" s="255" t="s">
        <v>1</v>
      </c>
      <c r="F332" s="256" t="s">
        <v>187</v>
      </c>
      <c r="G332" s="254"/>
      <c r="H332" s="257">
        <v>2</v>
      </c>
      <c r="I332" s="258"/>
      <c r="J332" s="254"/>
      <c r="K332" s="254"/>
      <c r="L332" s="259"/>
      <c r="M332" s="260"/>
      <c r="N332" s="261"/>
      <c r="O332" s="261"/>
      <c r="P332" s="261"/>
      <c r="Q332" s="261"/>
      <c r="R332" s="261"/>
      <c r="S332" s="261"/>
      <c r="T332" s="26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3" t="s">
        <v>154</v>
      </c>
      <c r="AU332" s="263" t="s">
        <v>83</v>
      </c>
      <c r="AV332" s="14" t="s">
        <v>152</v>
      </c>
      <c r="AW332" s="14" t="s">
        <v>32</v>
      </c>
      <c r="AX332" s="14" t="s">
        <v>83</v>
      </c>
      <c r="AY332" s="263" t="s">
        <v>147</v>
      </c>
    </row>
    <row r="333" s="2" customFormat="1" ht="21.75" customHeight="1">
      <c r="A333" s="37"/>
      <c r="B333" s="38"/>
      <c r="C333" s="216" t="s">
        <v>511</v>
      </c>
      <c r="D333" s="216" t="s">
        <v>148</v>
      </c>
      <c r="E333" s="217" t="s">
        <v>512</v>
      </c>
      <c r="F333" s="218" t="s">
        <v>513</v>
      </c>
      <c r="G333" s="219" t="s">
        <v>296</v>
      </c>
      <c r="H333" s="220">
        <v>0.060999999999999999</v>
      </c>
      <c r="I333" s="221"/>
      <c r="J333" s="222">
        <f>ROUND(I333*H333,2)</f>
        <v>0</v>
      </c>
      <c r="K333" s="223"/>
      <c r="L333" s="43"/>
      <c r="M333" s="224" t="s">
        <v>1</v>
      </c>
      <c r="N333" s="225" t="s">
        <v>40</v>
      </c>
      <c r="O333" s="90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28" t="s">
        <v>241</v>
      </c>
      <c r="AT333" s="228" t="s">
        <v>148</v>
      </c>
      <c r="AU333" s="228" t="s">
        <v>83</v>
      </c>
      <c r="AY333" s="16" t="s">
        <v>147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6" t="s">
        <v>83</v>
      </c>
      <c r="BK333" s="229">
        <f>ROUND(I333*H333,2)</f>
        <v>0</v>
      </c>
      <c r="BL333" s="16" t="s">
        <v>241</v>
      </c>
      <c r="BM333" s="228" t="s">
        <v>514</v>
      </c>
    </row>
    <row r="334" s="12" customFormat="1" ht="25.92" customHeight="1">
      <c r="A334" s="12"/>
      <c r="B334" s="202"/>
      <c r="C334" s="203"/>
      <c r="D334" s="204" t="s">
        <v>74</v>
      </c>
      <c r="E334" s="205" t="s">
        <v>515</v>
      </c>
      <c r="F334" s="205" t="s">
        <v>516</v>
      </c>
      <c r="G334" s="203"/>
      <c r="H334" s="203"/>
      <c r="I334" s="206"/>
      <c r="J334" s="207">
        <f>BK334</f>
        <v>0</v>
      </c>
      <c r="K334" s="203"/>
      <c r="L334" s="208"/>
      <c r="M334" s="209"/>
      <c r="N334" s="210"/>
      <c r="O334" s="210"/>
      <c r="P334" s="211">
        <f>SUM(P335:P351)</f>
        <v>0</v>
      </c>
      <c r="Q334" s="210"/>
      <c r="R334" s="211">
        <f>SUM(R335:R351)</f>
        <v>7.8989130000000003</v>
      </c>
      <c r="S334" s="210"/>
      <c r="T334" s="212">
        <f>SUM(T335:T351)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3" t="s">
        <v>85</v>
      </c>
      <c r="AT334" s="214" t="s">
        <v>74</v>
      </c>
      <c r="AU334" s="214" t="s">
        <v>75</v>
      </c>
      <c r="AY334" s="213" t="s">
        <v>147</v>
      </c>
      <c r="BK334" s="215">
        <f>SUM(BK335:BK351)</f>
        <v>0</v>
      </c>
    </row>
    <row r="335" s="2" customFormat="1" ht="21.75" customHeight="1">
      <c r="A335" s="37"/>
      <c r="B335" s="38"/>
      <c r="C335" s="216" t="s">
        <v>517</v>
      </c>
      <c r="D335" s="216" t="s">
        <v>148</v>
      </c>
      <c r="E335" s="217" t="s">
        <v>518</v>
      </c>
      <c r="F335" s="218" t="s">
        <v>519</v>
      </c>
      <c r="G335" s="219" t="s">
        <v>177</v>
      </c>
      <c r="H335" s="220">
        <v>38.100000000000001</v>
      </c>
      <c r="I335" s="221"/>
      <c r="J335" s="222">
        <f>ROUND(I335*H335,2)</f>
        <v>0</v>
      </c>
      <c r="K335" s="223"/>
      <c r="L335" s="43"/>
      <c r="M335" s="224" t="s">
        <v>1</v>
      </c>
      <c r="N335" s="225" t="s">
        <v>40</v>
      </c>
      <c r="O335" s="90"/>
      <c r="P335" s="226">
        <f>O335*H335</f>
        <v>0</v>
      </c>
      <c r="Q335" s="226">
        <v>0</v>
      </c>
      <c r="R335" s="226">
        <f>Q335*H335</f>
        <v>0</v>
      </c>
      <c r="S335" s="226">
        <v>0</v>
      </c>
      <c r="T335" s="227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28" t="s">
        <v>241</v>
      </c>
      <c r="AT335" s="228" t="s">
        <v>148</v>
      </c>
      <c r="AU335" s="228" t="s">
        <v>83</v>
      </c>
      <c r="AY335" s="16" t="s">
        <v>147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6" t="s">
        <v>83</v>
      </c>
      <c r="BK335" s="229">
        <f>ROUND(I335*H335,2)</f>
        <v>0</v>
      </c>
      <c r="BL335" s="16" t="s">
        <v>241</v>
      </c>
      <c r="BM335" s="228" t="s">
        <v>520</v>
      </c>
    </row>
    <row r="336" s="13" customFormat="1">
      <c r="A336" s="13"/>
      <c r="B336" s="230"/>
      <c r="C336" s="231"/>
      <c r="D336" s="232" t="s">
        <v>154</v>
      </c>
      <c r="E336" s="233" t="s">
        <v>1</v>
      </c>
      <c r="F336" s="234" t="s">
        <v>521</v>
      </c>
      <c r="G336" s="231"/>
      <c r="H336" s="235">
        <v>38.100000000000001</v>
      </c>
      <c r="I336" s="236"/>
      <c r="J336" s="231"/>
      <c r="K336" s="231"/>
      <c r="L336" s="237"/>
      <c r="M336" s="238"/>
      <c r="N336" s="239"/>
      <c r="O336" s="239"/>
      <c r="P336" s="239"/>
      <c r="Q336" s="239"/>
      <c r="R336" s="239"/>
      <c r="S336" s="239"/>
      <c r="T336" s="24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1" t="s">
        <v>154</v>
      </c>
      <c r="AU336" s="241" t="s">
        <v>83</v>
      </c>
      <c r="AV336" s="13" t="s">
        <v>85</v>
      </c>
      <c r="AW336" s="13" t="s">
        <v>32</v>
      </c>
      <c r="AX336" s="13" t="s">
        <v>83</v>
      </c>
      <c r="AY336" s="241" t="s">
        <v>147</v>
      </c>
    </row>
    <row r="337" s="2" customFormat="1" ht="16.5" customHeight="1">
      <c r="A337" s="37"/>
      <c r="B337" s="38"/>
      <c r="C337" s="216" t="s">
        <v>522</v>
      </c>
      <c r="D337" s="216" t="s">
        <v>148</v>
      </c>
      <c r="E337" s="217" t="s">
        <v>523</v>
      </c>
      <c r="F337" s="218" t="s">
        <v>524</v>
      </c>
      <c r="G337" s="219" t="s">
        <v>177</v>
      </c>
      <c r="H337" s="220">
        <v>243.69999999999999</v>
      </c>
      <c r="I337" s="221"/>
      <c r="J337" s="222">
        <f>ROUND(I337*H337,2)</f>
        <v>0</v>
      </c>
      <c r="K337" s="223"/>
      <c r="L337" s="43"/>
      <c r="M337" s="224" t="s">
        <v>1</v>
      </c>
      <c r="N337" s="225" t="s">
        <v>40</v>
      </c>
      <c r="O337" s="90"/>
      <c r="P337" s="226">
        <f>O337*H337</f>
        <v>0</v>
      </c>
      <c r="Q337" s="226">
        <v>0</v>
      </c>
      <c r="R337" s="226">
        <f>Q337*H337</f>
        <v>0</v>
      </c>
      <c r="S337" s="226">
        <v>0</v>
      </c>
      <c r="T337" s="22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8" t="s">
        <v>241</v>
      </c>
      <c r="AT337" s="228" t="s">
        <v>148</v>
      </c>
      <c r="AU337" s="228" t="s">
        <v>83</v>
      </c>
      <c r="AY337" s="16" t="s">
        <v>147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6" t="s">
        <v>83</v>
      </c>
      <c r="BK337" s="229">
        <f>ROUND(I337*H337,2)</f>
        <v>0</v>
      </c>
      <c r="BL337" s="16" t="s">
        <v>241</v>
      </c>
      <c r="BM337" s="228" t="s">
        <v>525</v>
      </c>
    </row>
    <row r="338" s="13" customFormat="1">
      <c r="A338" s="13"/>
      <c r="B338" s="230"/>
      <c r="C338" s="231"/>
      <c r="D338" s="232" t="s">
        <v>154</v>
      </c>
      <c r="E338" s="233" t="s">
        <v>1</v>
      </c>
      <c r="F338" s="234" t="s">
        <v>526</v>
      </c>
      <c r="G338" s="231"/>
      <c r="H338" s="235">
        <v>243.69999999999999</v>
      </c>
      <c r="I338" s="236"/>
      <c r="J338" s="231"/>
      <c r="K338" s="231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154</v>
      </c>
      <c r="AU338" s="241" t="s">
        <v>83</v>
      </c>
      <c r="AV338" s="13" t="s">
        <v>85</v>
      </c>
      <c r="AW338" s="13" t="s">
        <v>32</v>
      </c>
      <c r="AX338" s="13" t="s">
        <v>83</v>
      </c>
      <c r="AY338" s="241" t="s">
        <v>147</v>
      </c>
    </row>
    <row r="339" s="2" customFormat="1" ht="16.5" customHeight="1">
      <c r="A339" s="37"/>
      <c r="B339" s="38"/>
      <c r="C339" s="216" t="s">
        <v>527</v>
      </c>
      <c r="D339" s="216" t="s">
        <v>148</v>
      </c>
      <c r="E339" s="217" t="s">
        <v>528</v>
      </c>
      <c r="F339" s="218" t="s">
        <v>529</v>
      </c>
      <c r="G339" s="219" t="s">
        <v>183</v>
      </c>
      <c r="H339" s="220">
        <v>180.30000000000001</v>
      </c>
      <c r="I339" s="221"/>
      <c r="J339" s="222">
        <f>ROUND(I339*H339,2)</f>
        <v>0</v>
      </c>
      <c r="K339" s="223"/>
      <c r="L339" s="43"/>
      <c r="M339" s="224" t="s">
        <v>1</v>
      </c>
      <c r="N339" s="225" t="s">
        <v>40</v>
      </c>
      <c r="O339" s="90"/>
      <c r="P339" s="226">
        <f>O339*H339</f>
        <v>0</v>
      </c>
      <c r="Q339" s="226">
        <v>0</v>
      </c>
      <c r="R339" s="226">
        <f>Q339*H339</f>
        <v>0</v>
      </c>
      <c r="S339" s="226">
        <v>0</v>
      </c>
      <c r="T339" s="227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28" t="s">
        <v>241</v>
      </c>
      <c r="AT339" s="228" t="s">
        <v>148</v>
      </c>
      <c r="AU339" s="228" t="s">
        <v>83</v>
      </c>
      <c r="AY339" s="16" t="s">
        <v>147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6" t="s">
        <v>83</v>
      </c>
      <c r="BK339" s="229">
        <f>ROUND(I339*H339,2)</f>
        <v>0</v>
      </c>
      <c r="BL339" s="16" t="s">
        <v>241</v>
      </c>
      <c r="BM339" s="228" t="s">
        <v>530</v>
      </c>
    </row>
    <row r="340" s="13" customFormat="1">
      <c r="A340" s="13"/>
      <c r="B340" s="230"/>
      <c r="C340" s="231"/>
      <c r="D340" s="232" t="s">
        <v>154</v>
      </c>
      <c r="E340" s="233" t="s">
        <v>1</v>
      </c>
      <c r="F340" s="234" t="s">
        <v>531</v>
      </c>
      <c r="G340" s="231"/>
      <c r="H340" s="235">
        <v>180.30000000000001</v>
      </c>
      <c r="I340" s="236"/>
      <c r="J340" s="231"/>
      <c r="K340" s="231"/>
      <c r="L340" s="237"/>
      <c r="M340" s="238"/>
      <c r="N340" s="239"/>
      <c r="O340" s="239"/>
      <c r="P340" s="239"/>
      <c r="Q340" s="239"/>
      <c r="R340" s="239"/>
      <c r="S340" s="239"/>
      <c r="T340" s="24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1" t="s">
        <v>154</v>
      </c>
      <c r="AU340" s="241" t="s">
        <v>83</v>
      </c>
      <c r="AV340" s="13" t="s">
        <v>85</v>
      </c>
      <c r="AW340" s="13" t="s">
        <v>32</v>
      </c>
      <c r="AX340" s="13" t="s">
        <v>83</v>
      </c>
      <c r="AY340" s="241" t="s">
        <v>147</v>
      </c>
    </row>
    <row r="341" s="2" customFormat="1" ht="16.5" customHeight="1">
      <c r="A341" s="37"/>
      <c r="B341" s="38"/>
      <c r="C341" s="216" t="s">
        <v>532</v>
      </c>
      <c r="D341" s="216" t="s">
        <v>148</v>
      </c>
      <c r="E341" s="217" t="s">
        <v>533</v>
      </c>
      <c r="F341" s="218" t="s">
        <v>534</v>
      </c>
      <c r="G341" s="219" t="s">
        <v>183</v>
      </c>
      <c r="H341" s="220">
        <v>120.2</v>
      </c>
      <c r="I341" s="221"/>
      <c r="J341" s="222">
        <f>ROUND(I341*H341,2)</f>
        <v>0</v>
      </c>
      <c r="K341" s="223"/>
      <c r="L341" s="43"/>
      <c r="M341" s="224" t="s">
        <v>1</v>
      </c>
      <c r="N341" s="225" t="s">
        <v>40</v>
      </c>
      <c r="O341" s="90"/>
      <c r="P341" s="226">
        <f>O341*H341</f>
        <v>0</v>
      </c>
      <c r="Q341" s="226">
        <v>0</v>
      </c>
      <c r="R341" s="226">
        <f>Q341*H341</f>
        <v>0</v>
      </c>
      <c r="S341" s="226">
        <v>0</v>
      </c>
      <c r="T341" s="227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28" t="s">
        <v>241</v>
      </c>
      <c r="AT341" s="228" t="s">
        <v>148</v>
      </c>
      <c r="AU341" s="228" t="s">
        <v>83</v>
      </c>
      <c r="AY341" s="16" t="s">
        <v>147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6" t="s">
        <v>83</v>
      </c>
      <c r="BK341" s="229">
        <f>ROUND(I341*H341,2)</f>
        <v>0</v>
      </c>
      <c r="BL341" s="16" t="s">
        <v>241</v>
      </c>
      <c r="BM341" s="228" t="s">
        <v>535</v>
      </c>
    </row>
    <row r="342" s="13" customFormat="1">
      <c r="A342" s="13"/>
      <c r="B342" s="230"/>
      <c r="C342" s="231"/>
      <c r="D342" s="232" t="s">
        <v>154</v>
      </c>
      <c r="E342" s="233" t="s">
        <v>1</v>
      </c>
      <c r="F342" s="234" t="s">
        <v>536</v>
      </c>
      <c r="G342" s="231"/>
      <c r="H342" s="235">
        <v>120.2</v>
      </c>
      <c r="I342" s="236"/>
      <c r="J342" s="231"/>
      <c r="K342" s="231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154</v>
      </c>
      <c r="AU342" s="241" t="s">
        <v>83</v>
      </c>
      <c r="AV342" s="13" t="s">
        <v>85</v>
      </c>
      <c r="AW342" s="13" t="s">
        <v>32</v>
      </c>
      <c r="AX342" s="13" t="s">
        <v>83</v>
      </c>
      <c r="AY342" s="241" t="s">
        <v>147</v>
      </c>
    </row>
    <row r="343" s="2" customFormat="1" ht="16.5" customHeight="1">
      <c r="A343" s="37"/>
      <c r="B343" s="38"/>
      <c r="C343" s="216" t="s">
        <v>537</v>
      </c>
      <c r="D343" s="216" t="s">
        <v>148</v>
      </c>
      <c r="E343" s="217" t="s">
        <v>538</v>
      </c>
      <c r="F343" s="218" t="s">
        <v>539</v>
      </c>
      <c r="G343" s="219" t="s">
        <v>177</v>
      </c>
      <c r="H343" s="220">
        <v>243.69999999999999</v>
      </c>
      <c r="I343" s="221"/>
      <c r="J343" s="222">
        <f>ROUND(I343*H343,2)</f>
        <v>0</v>
      </c>
      <c r="K343" s="223"/>
      <c r="L343" s="43"/>
      <c r="M343" s="224" t="s">
        <v>1</v>
      </c>
      <c r="N343" s="225" t="s">
        <v>40</v>
      </c>
      <c r="O343" s="90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7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8" t="s">
        <v>241</v>
      </c>
      <c r="AT343" s="228" t="s">
        <v>148</v>
      </c>
      <c r="AU343" s="228" t="s">
        <v>83</v>
      </c>
      <c r="AY343" s="16" t="s">
        <v>147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6" t="s">
        <v>83</v>
      </c>
      <c r="BK343" s="229">
        <f>ROUND(I343*H343,2)</f>
        <v>0</v>
      </c>
      <c r="BL343" s="16" t="s">
        <v>241</v>
      </c>
      <c r="BM343" s="228" t="s">
        <v>540</v>
      </c>
    </row>
    <row r="344" s="13" customFormat="1">
      <c r="A344" s="13"/>
      <c r="B344" s="230"/>
      <c r="C344" s="231"/>
      <c r="D344" s="232" t="s">
        <v>154</v>
      </c>
      <c r="E344" s="233" t="s">
        <v>1</v>
      </c>
      <c r="F344" s="234" t="s">
        <v>526</v>
      </c>
      <c r="G344" s="231"/>
      <c r="H344" s="235">
        <v>243.69999999999999</v>
      </c>
      <c r="I344" s="236"/>
      <c r="J344" s="231"/>
      <c r="K344" s="231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154</v>
      </c>
      <c r="AU344" s="241" t="s">
        <v>83</v>
      </c>
      <c r="AV344" s="13" t="s">
        <v>85</v>
      </c>
      <c r="AW344" s="13" t="s">
        <v>32</v>
      </c>
      <c r="AX344" s="13" t="s">
        <v>83</v>
      </c>
      <c r="AY344" s="241" t="s">
        <v>147</v>
      </c>
    </row>
    <row r="345" s="2" customFormat="1" ht="21.75" customHeight="1">
      <c r="A345" s="37"/>
      <c r="B345" s="38"/>
      <c r="C345" s="242" t="s">
        <v>541</v>
      </c>
      <c r="D345" s="242" t="s">
        <v>158</v>
      </c>
      <c r="E345" s="243" t="s">
        <v>542</v>
      </c>
      <c r="F345" s="244" t="s">
        <v>543</v>
      </c>
      <c r="G345" s="245" t="s">
        <v>177</v>
      </c>
      <c r="H345" s="246">
        <v>43.814999999999998</v>
      </c>
      <c r="I345" s="247"/>
      <c r="J345" s="248">
        <f>ROUND(I345*H345,2)</f>
        <v>0</v>
      </c>
      <c r="K345" s="249"/>
      <c r="L345" s="250"/>
      <c r="M345" s="251" t="s">
        <v>1</v>
      </c>
      <c r="N345" s="252" t="s">
        <v>40</v>
      </c>
      <c r="O345" s="90"/>
      <c r="P345" s="226">
        <f>O345*H345</f>
        <v>0</v>
      </c>
      <c r="Q345" s="226">
        <v>0.0022000000000000001</v>
      </c>
      <c r="R345" s="226">
        <f>Q345*H345</f>
        <v>0.096393000000000006</v>
      </c>
      <c r="S345" s="226">
        <v>0</v>
      </c>
      <c r="T345" s="227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28" t="s">
        <v>345</v>
      </c>
      <c r="AT345" s="228" t="s">
        <v>158</v>
      </c>
      <c r="AU345" s="228" t="s">
        <v>83</v>
      </c>
      <c r="AY345" s="16" t="s">
        <v>147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16" t="s">
        <v>83</v>
      </c>
      <c r="BK345" s="229">
        <f>ROUND(I345*H345,2)</f>
        <v>0</v>
      </c>
      <c r="BL345" s="16" t="s">
        <v>241</v>
      </c>
      <c r="BM345" s="228" t="s">
        <v>544</v>
      </c>
    </row>
    <row r="346" s="13" customFormat="1">
      <c r="A346" s="13"/>
      <c r="B346" s="230"/>
      <c r="C346" s="231"/>
      <c r="D346" s="232" t="s">
        <v>154</v>
      </c>
      <c r="E346" s="233" t="s">
        <v>1</v>
      </c>
      <c r="F346" s="234" t="s">
        <v>545</v>
      </c>
      <c r="G346" s="231"/>
      <c r="H346" s="235">
        <v>43.814999999999998</v>
      </c>
      <c r="I346" s="236"/>
      <c r="J346" s="231"/>
      <c r="K346" s="231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154</v>
      </c>
      <c r="AU346" s="241" t="s">
        <v>83</v>
      </c>
      <c r="AV346" s="13" t="s">
        <v>85</v>
      </c>
      <c r="AW346" s="13" t="s">
        <v>32</v>
      </c>
      <c r="AX346" s="13" t="s">
        <v>83</v>
      </c>
      <c r="AY346" s="241" t="s">
        <v>147</v>
      </c>
    </row>
    <row r="347" s="2" customFormat="1" ht="24.15" customHeight="1">
      <c r="A347" s="37"/>
      <c r="B347" s="38"/>
      <c r="C347" s="242" t="s">
        <v>546</v>
      </c>
      <c r="D347" s="242" t="s">
        <v>158</v>
      </c>
      <c r="E347" s="243" t="s">
        <v>547</v>
      </c>
      <c r="F347" s="244" t="s">
        <v>548</v>
      </c>
      <c r="G347" s="245" t="s">
        <v>177</v>
      </c>
      <c r="H347" s="246">
        <v>236.44</v>
      </c>
      <c r="I347" s="247"/>
      <c r="J347" s="248">
        <f>ROUND(I347*H347,2)</f>
        <v>0</v>
      </c>
      <c r="K347" s="249"/>
      <c r="L347" s="250"/>
      <c r="M347" s="251" t="s">
        <v>1</v>
      </c>
      <c r="N347" s="252" t="s">
        <v>40</v>
      </c>
      <c r="O347" s="90"/>
      <c r="P347" s="226">
        <f>O347*H347</f>
        <v>0</v>
      </c>
      <c r="Q347" s="226">
        <v>0.033000000000000002</v>
      </c>
      <c r="R347" s="226">
        <f>Q347*H347</f>
        <v>7.8025200000000003</v>
      </c>
      <c r="S347" s="226">
        <v>0</v>
      </c>
      <c r="T347" s="227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28" t="s">
        <v>345</v>
      </c>
      <c r="AT347" s="228" t="s">
        <v>158</v>
      </c>
      <c r="AU347" s="228" t="s">
        <v>83</v>
      </c>
      <c r="AY347" s="16" t="s">
        <v>147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6" t="s">
        <v>83</v>
      </c>
      <c r="BK347" s="229">
        <f>ROUND(I347*H347,2)</f>
        <v>0</v>
      </c>
      <c r="BL347" s="16" t="s">
        <v>241</v>
      </c>
      <c r="BM347" s="228" t="s">
        <v>549</v>
      </c>
    </row>
    <row r="348" s="13" customFormat="1">
      <c r="A348" s="13"/>
      <c r="B348" s="230"/>
      <c r="C348" s="231"/>
      <c r="D348" s="232" t="s">
        <v>154</v>
      </c>
      <c r="E348" s="233" t="s">
        <v>1</v>
      </c>
      <c r="F348" s="234" t="s">
        <v>550</v>
      </c>
      <c r="G348" s="231"/>
      <c r="H348" s="235">
        <v>236.44</v>
      </c>
      <c r="I348" s="236"/>
      <c r="J348" s="231"/>
      <c r="K348" s="231"/>
      <c r="L348" s="237"/>
      <c r="M348" s="238"/>
      <c r="N348" s="239"/>
      <c r="O348" s="239"/>
      <c r="P348" s="239"/>
      <c r="Q348" s="239"/>
      <c r="R348" s="239"/>
      <c r="S348" s="239"/>
      <c r="T348" s="24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1" t="s">
        <v>154</v>
      </c>
      <c r="AU348" s="241" t="s">
        <v>83</v>
      </c>
      <c r="AV348" s="13" t="s">
        <v>85</v>
      </c>
      <c r="AW348" s="13" t="s">
        <v>32</v>
      </c>
      <c r="AX348" s="13" t="s">
        <v>83</v>
      </c>
      <c r="AY348" s="241" t="s">
        <v>147</v>
      </c>
    </row>
    <row r="349" s="2" customFormat="1" ht="16.5" customHeight="1">
      <c r="A349" s="37"/>
      <c r="B349" s="38"/>
      <c r="C349" s="216" t="s">
        <v>551</v>
      </c>
      <c r="D349" s="216" t="s">
        <v>148</v>
      </c>
      <c r="E349" s="217" t="s">
        <v>552</v>
      </c>
      <c r="F349" s="218" t="s">
        <v>553</v>
      </c>
      <c r="G349" s="219" t="s">
        <v>183</v>
      </c>
      <c r="H349" s="220">
        <v>180.30000000000001</v>
      </c>
      <c r="I349" s="221"/>
      <c r="J349" s="222">
        <f>ROUND(I349*H349,2)</f>
        <v>0</v>
      </c>
      <c r="K349" s="223"/>
      <c r="L349" s="43"/>
      <c r="M349" s="224" t="s">
        <v>1</v>
      </c>
      <c r="N349" s="225" t="s">
        <v>40</v>
      </c>
      <c r="O349" s="90"/>
      <c r="P349" s="226">
        <f>O349*H349</f>
        <v>0</v>
      </c>
      <c r="Q349" s="226">
        <v>0</v>
      </c>
      <c r="R349" s="226">
        <f>Q349*H349</f>
        <v>0</v>
      </c>
      <c r="S349" s="226">
        <v>0</v>
      </c>
      <c r="T349" s="227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8" t="s">
        <v>241</v>
      </c>
      <c r="AT349" s="228" t="s">
        <v>148</v>
      </c>
      <c r="AU349" s="228" t="s">
        <v>83</v>
      </c>
      <c r="AY349" s="16" t="s">
        <v>147</v>
      </c>
      <c r="BE349" s="229">
        <f>IF(N349="základní",J349,0)</f>
        <v>0</v>
      </c>
      <c r="BF349" s="229">
        <f>IF(N349="snížená",J349,0)</f>
        <v>0</v>
      </c>
      <c r="BG349" s="229">
        <f>IF(N349="zákl. přenesená",J349,0)</f>
        <v>0</v>
      </c>
      <c r="BH349" s="229">
        <f>IF(N349="sníž. přenesená",J349,0)</f>
        <v>0</v>
      </c>
      <c r="BI349" s="229">
        <f>IF(N349="nulová",J349,0)</f>
        <v>0</v>
      </c>
      <c r="BJ349" s="16" t="s">
        <v>83</v>
      </c>
      <c r="BK349" s="229">
        <f>ROUND(I349*H349,2)</f>
        <v>0</v>
      </c>
      <c r="BL349" s="16" t="s">
        <v>241</v>
      </c>
      <c r="BM349" s="228" t="s">
        <v>554</v>
      </c>
    </row>
    <row r="350" s="13" customFormat="1">
      <c r="A350" s="13"/>
      <c r="B350" s="230"/>
      <c r="C350" s="231"/>
      <c r="D350" s="232" t="s">
        <v>154</v>
      </c>
      <c r="E350" s="233" t="s">
        <v>1</v>
      </c>
      <c r="F350" s="234" t="s">
        <v>531</v>
      </c>
      <c r="G350" s="231"/>
      <c r="H350" s="235">
        <v>180.30000000000001</v>
      </c>
      <c r="I350" s="236"/>
      <c r="J350" s="231"/>
      <c r="K350" s="231"/>
      <c r="L350" s="237"/>
      <c r="M350" s="238"/>
      <c r="N350" s="239"/>
      <c r="O350" s="239"/>
      <c r="P350" s="239"/>
      <c r="Q350" s="239"/>
      <c r="R350" s="239"/>
      <c r="S350" s="239"/>
      <c r="T350" s="24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1" t="s">
        <v>154</v>
      </c>
      <c r="AU350" s="241" t="s">
        <v>83</v>
      </c>
      <c r="AV350" s="13" t="s">
        <v>85</v>
      </c>
      <c r="AW350" s="13" t="s">
        <v>32</v>
      </c>
      <c r="AX350" s="13" t="s">
        <v>83</v>
      </c>
      <c r="AY350" s="241" t="s">
        <v>147</v>
      </c>
    </row>
    <row r="351" s="2" customFormat="1" ht="21.75" customHeight="1">
      <c r="A351" s="37"/>
      <c r="B351" s="38"/>
      <c r="C351" s="216" t="s">
        <v>555</v>
      </c>
      <c r="D351" s="216" t="s">
        <v>148</v>
      </c>
      <c r="E351" s="217" t="s">
        <v>556</v>
      </c>
      <c r="F351" s="218" t="s">
        <v>557</v>
      </c>
      <c r="G351" s="219" t="s">
        <v>296</v>
      </c>
      <c r="H351" s="220">
        <v>7.8959999999999999</v>
      </c>
      <c r="I351" s="221"/>
      <c r="J351" s="222">
        <f>ROUND(I351*H351,2)</f>
        <v>0</v>
      </c>
      <c r="K351" s="223"/>
      <c r="L351" s="43"/>
      <c r="M351" s="224" t="s">
        <v>1</v>
      </c>
      <c r="N351" s="225" t="s">
        <v>40</v>
      </c>
      <c r="O351" s="90"/>
      <c r="P351" s="226">
        <f>O351*H351</f>
        <v>0</v>
      </c>
      <c r="Q351" s="226">
        <v>0</v>
      </c>
      <c r="R351" s="226">
        <f>Q351*H351</f>
        <v>0</v>
      </c>
      <c r="S351" s="226">
        <v>0</v>
      </c>
      <c r="T351" s="227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28" t="s">
        <v>241</v>
      </c>
      <c r="AT351" s="228" t="s">
        <v>148</v>
      </c>
      <c r="AU351" s="228" t="s">
        <v>83</v>
      </c>
      <c r="AY351" s="16" t="s">
        <v>147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16" t="s">
        <v>83</v>
      </c>
      <c r="BK351" s="229">
        <f>ROUND(I351*H351,2)</f>
        <v>0</v>
      </c>
      <c r="BL351" s="16" t="s">
        <v>241</v>
      </c>
      <c r="BM351" s="228" t="s">
        <v>558</v>
      </c>
    </row>
    <row r="352" s="12" customFormat="1" ht="25.92" customHeight="1">
      <c r="A352" s="12"/>
      <c r="B352" s="202"/>
      <c r="C352" s="203"/>
      <c r="D352" s="204" t="s">
        <v>74</v>
      </c>
      <c r="E352" s="205" t="s">
        <v>559</v>
      </c>
      <c r="F352" s="205" t="s">
        <v>560</v>
      </c>
      <c r="G352" s="203"/>
      <c r="H352" s="203"/>
      <c r="I352" s="206"/>
      <c r="J352" s="207">
        <f>BK352</f>
        <v>0</v>
      </c>
      <c r="K352" s="203"/>
      <c r="L352" s="208"/>
      <c r="M352" s="209"/>
      <c r="N352" s="210"/>
      <c r="O352" s="210"/>
      <c r="P352" s="211">
        <f>SUM(P353:P376)</f>
        <v>0</v>
      </c>
      <c r="Q352" s="210"/>
      <c r="R352" s="211">
        <f>SUM(R353:R376)</f>
        <v>2.4139096000000002</v>
      </c>
      <c r="S352" s="210"/>
      <c r="T352" s="212">
        <f>SUM(T353:T376)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3" t="s">
        <v>85</v>
      </c>
      <c r="AT352" s="214" t="s">
        <v>74</v>
      </c>
      <c r="AU352" s="214" t="s">
        <v>75</v>
      </c>
      <c r="AY352" s="213" t="s">
        <v>147</v>
      </c>
      <c r="BK352" s="215">
        <f>SUM(BK353:BK376)</f>
        <v>0</v>
      </c>
    </row>
    <row r="353" s="2" customFormat="1" ht="16.5" customHeight="1">
      <c r="A353" s="37"/>
      <c r="B353" s="38"/>
      <c r="C353" s="216" t="s">
        <v>561</v>
      </c>
      <c r="D353" s="216" t="s">
        <v>148</v>
      </c>
      <c r="E353" s="217" t="s">
        <v>562</v>
      </c>
      <c r="F353" s="218" t="s">
        <v>563</v>
      </c>
      <c r="G353" s="219" t="s">
        <v>183</v>
      </c>
      <c r="H353" s="220">
        <v>11.199999999999999</v>
      </c>
      <c r="I353" s="221"/>
      <c r="J353" s="222">
        <f>ROUND(I353*H353,2)</f>
        <v>0</v>
      </c>
      <c r="K353" s="223"/>
      <c r="L353" s="43"/>
      <c r="M353" s="224" t="s">
        <v>1</v>
      </c>
      <c r="N353" s="225" t="s">
        <v>40</v>
      </c>
      <c r="O353" s="90"/>
      <c r="P353" s="226">
        <f>O353*H353</f>
        <v>0</v>
      </c>
      <c r="Q353" s="226">
        <v>0</v>
      </c>
      <c r="R353" s="226">
        <f>Q353*H353</f>
        <v>0</v>
      </c>
      <c r="S353" s="226">
        <v>0</v>
      </c>
      <c r="T353" s="227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8" t="s">
        <v>241</v>
      </c>
      <c r="AT353" s="228" t="s">
        <v>148</v>
      </c>
      <c r="AU353" s="228" t="s">
        <v>83</v>
      </c>
      <c r="AY353" s="16" t="s">
        <v>147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6" t="s">
        <v>83</v>
      </c>
      <c r="BK353" s="229">
        <f>ROUND(I353*H353,2)</f>
        <v>0</v>
      </c>
      <c r="BL353" s="16" t="s">
        <v>241</v>
      </c>
      <c r="BM353" s="228" t="s">
        <v>564</v>
      </c>
    </row>
    <row r="354" s="13" customFormat="1">
      <c r="A354" s="13"/>
      <c r="B354" s="230"/>
      <c r="C354" s="231"/>
      <c r="D354" s="232" t="s">
        <v>154</v>
      </c>
      <c r="E354" s="233" t="s">
        <v>1</v>
      </c>
      <c r="F354" s="234" t="s">
        <v>565</v>
      </c>
      <c r="G354" s="231"/>
      <c r="H354" s="235">
        <v>3.7000000000000002</v>
      </c>
      <c r="I354" s="236"/>
      <c r="J354" s="231"/>
      <c r="K354" s="231"/>
      <c r="L354" s="237"/>
      <c r="M354" s="238"/>
      <c r="N354" s="239"/>
      <c r="O354" s="239"/>
      <c r="P354" s="239"/>
      <c r="Q354" s="239"/>
      <c r="R354" s="239"/>
      <c r="S354" s="239"/>
      <c r="T354" s="24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1" t="s">
        <v>154</v>
      </c>
      <c r="AU354" s="241" t="s">
        <v>83</v>
      </c>
      <c r="AV354" s="13" t="s">
        <v>85</v>
      </c>
      <c r="AW354" s="13" t="s">
        <v>32</v>
      </c>
      <c r="AX354" s="13" t="s">
        <v>75</v>
      </c>
      <c r="AY354" s="241" t="s">
        <v>147</v>
      </c>
    </row>
    <row r="355" s="13" customFormat="1">
      <c r="A355" s="13"/>
      <c r="B355" s="230"/>
      <c r="C355" s="231"/>
      <c r="D355" s="232" t="s">
        <v>154</v>
      </c>
      <c r="E355" s="233" t="s">
        <v>1</v>
      </c>
      <c r="F355" s="234" t="s">
        <v>566</v>
      </c>
      <c r="G355" s="231"/>
      <c r="H355" s="235">
        <v>7.5</v>
      </c>
      <c r="I355" s="236"/>
      <c r="J355" s="231"/>
      <c r="K355" s="231"/>
      <c r="L355" s="237"/>
      <c r="M355" s="238"/>
      <c r="N355" s="239"/>
      <c r="O355" s="239"/>
      <c r="P355" s="239"/>
      <c r="Q355" s="239"/>
      <c r="R355" s="239"/>
      <c r="S355" s="239"/>
      <c r="T355" s="24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1" t="s">
        <v>154</v>
      </c>
      <c r="AU355" s="241" t="s">
        <v>83</v>
      </c>
      <c r="AV355" s="13" t="s">
        <v>85</v>
      </c>
      <c r="AW355" s="13" t="s">
        <v>32</v>
      </c>
      <c r="AX355" s="13" t="s">
        <v>75</v>
      </c>
      <c r="AY355" s="241" t="s">
        <v>147</v>
      </c>
    </row>
    <row r="356" s="14" customFormat="1">
      <c r="A356" s="14"/>
      <c r="B356" s="253"/>
      <c r="C356" s="254"/>
      <c r="D356" s="232" t="s">
        <v>154</v>
      </c>
      <c r="E356" s="255" t="s">
        <v>1</v>
      </c>
      <c r="F356" s="256" t="s">
        <v>187</v>
      </c>
      <c r="G356" s="254"/>
      <c r="H356" s="257">
        <v>11.199999999999999</v>
      </c>
      <c r="I356" s="258"/>
      <c r="J356" s="254"/>
      <c r="K356" s="254"/>
      <c r="L356" s="259"/>
      <c r="M356" s="260"/>
      <c r="N356" s="261"/>
      <c r="O356" s="261"/>
      <c r="P356" s="261"/>
      <c r="Q356" s="261"/>
      <c r="R356" s="261"/>
      <c r="S356" s="261"/>
      <c r="T356" s="26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3" t="s">
        <v>154</v>
      </c>
      <c r="AU356" s="263" t="s">
        <v>83</v>
      </c>
      <c r="AV356" s="14" t="s">
        <v>152</v>
      </c>
      <c r="AW356" s="14" t="s">
        <v>32</v>
      </c>
      <c r="AX356" s="14" t="s">
        <v>83</v>
      </c>
      <c r="AY356" s="263" t="s">
        <v>147</v>
      </c>
    </row>
    <row r="357" s="2" customFormat="1" ht="21.75" customHeight="1">
      <c r="A357" s="37"/>
      <c r="B357" s="38"/>
      <c r="C357" s="216" t="s">
        <v>567</v>
      </c>
      <c r="D357" s="216" t="s">
        <v>148</v>
      </c>
      <c r="E357" s="217" t="s">
        <v>568</v>
      </c>
      <c r="F357" s="218" t="s">
        <v>569</v>
      </c>
      <c r="G357" s="219" t="s">
        <v>177</v>
      </c>
      <c r="H357" s="220">
        <v>160.578</v>
      </c>
      <c r="I357" s="221"/>
      <c r="J357" s="222">
        <f>ROUND(I357*H357,2)</f>
        <v>0</v>
      </c>
      <c r="K357" s="223"/>
      <c r="L357" s="43"/>
      <c r="M357" s="224" t="s">
        <v>1</v>
      </c>
      <c r="N357" s="225" t="s">
        <v>40</v>
      </c>
      <c r="O357" s="90"/>
      <c r="P357" s="226">
        <f>O357*H357</f>
        <v>0</v>
      </c>
      <c r="Q357" s="226">
        <v>0</v>
      </c>
      <c r="R357" s="226">
        <f>Q357*H357</f>
        <v>0</v>
      </c>
      <c r="S357" s="226">
        <v>0</v>
      </c>
      <c r="T357" s="22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28" t="s">
        <v>241</v>
      </c>
      <c r="AT357" s="228" t="s">
        <v>148</v>
      </c>
      <c r="AU357" s="228" t="s">
        <v>83</v>
      </c>
      <c r="AY357" s="16" t="s">
        <v>147</v>
      </c>
      <c r="BE357" s="229">
        <f>IF(N357="základní",J357,0)</f>
        <v>0</v>
      </c>
      <c r="BF357" s="229">
        <f>IF(N357="snížená",J357,0)</f>
        <v>0</v>
      </c>
      <c r="BG357" s="229">
        <f>IF(N357="zákl. přenesená",J357,0)</f>
        <v>0</v>
      </c>
      <c r="BH357" s="229">
        <f>IF(N357="sníž. přenesená",J357,0)</f>
        <v>0</v>
      </c>
      <c r="BI357" s="229">
        <f>IF(N357="nulová",J357,0)</f>
        <v>0</v>
      </c>
      <c r="BJ357" s="16" t="s">
        <v>83</v>
      </c>
      <c r="BK357" s="229">
        <f>ROUND(I357*H357,2)</f>
        <v>0</v>
      </c>
      <c r="BL357" s="16" t="s">
        <v>241</v>
      </c>
      <c r="BM357" s="228" t="s">
        <v>570</v>
      </c>
    </row>
    <row r="358" s="13" customFormat="1">
      <c r="A358" s="13"/>
      <c r="B358" s="230"/>
      <c r="C358" s="231"/>
      <c r="D358" s="232" t="s">
        <v>154</v>
      </c>
      <c r="E358" s="233" t="s">
        <v>1</v>
      </c>
      <c r="F358" s="234" t="s">
        <v>571</v>
      </c>
      <c r="G358" s="231"/>
      <c r="H358" s="235">
        <v>44.780000000000001</v>
      </c>
      <c r="I358" s="236"/>
      <c r="J358" s="231"/>
      <c r="K358" s="231"/>
      <c r="L358" s="237"/>
      <c r="M358" s="238"/>
      <c r="N358" s="239"/>
      <c r="O358" s="239"/>
      <c r="P358" s="239"/>
      <c r="Q358" s="239"/>
      <c r="R358" s="239"/>
      <c r="S358" s="239"/>
      <c r="T358" s="24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1" t="s">
        <v>154</v>
      </c>
      <c r="AU358" s="241" t="s">
        <v>83</v>
      </c>
      <c r="AV358" s="13" t="s">
        <v>85</v>
      </c>
      <c r="AW358" s="13" t="s">
        <v>32</v>
      </c>
      <c r="AX358" s="13" t="s">
        <v>75</v>
      </c>
      <c r="AY358" s="241" t="s">
        <v>147</v>
      </c>
    </row>
    <row r="359" s="13" customFormat="1">
      <c r="A359" s="13"/>
      <c r="B359" s="230"/>
      <c r="C359" s="231"/>
      <c r="D359" s="232" t="s">
        <v>154</v>
      </c>
      <c r="E359" s="233" t="s">
        <v>1</v>
      </c>
      <c r="F359" s="234" t="s">
        <v>572</v>
      </c>
      <c r="G359" s="231"/>
      <c r="H359" s="235">
        <v>44.780000000000001</v>
      </c>
      <c r="I359" s="236"/>
      <c r="J359" s="231"/>
      <c r="K359" s="231"/>
      <c r="L359" s="237"/>
      <c r="M359" s="238"/>
      <c r="N359" s="239"/>
      <c r="O359" s="239"/>
      <c r="P359" s="239"/>
      <c r="Q359" s="239"/>
      <c r="R359" s="239"/>
      <c r="S359" s="239"/>
      <c r="T359" s="24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1" t="s">
        <v>154</v>
      </c>
      <c r="AU359" s="241" t="s">
        <v>83</v>
      </c>
      <c r="AV359" s="13" t="s">
        <v>85</v>
      </c>
      <c r="AW359" s="13" t="s">
        <v>32</v>
      </c>
      <c r="AX359" s="13" t="s">
        <v>75</v>
      </c>
      <c r="AY359" s="241" t="s">
        <v>147</v>
      </c>
    </row>
    <row r="360" s="13" customFormat="1">
      <c r="A360" s="13"/>
      <c r="B360" s="230"/>
      <c r="C360" s="231"/>
      <c r="D360" s="232" t="s">
        <v>154</v>
      </c>
      <c r="E360" s="233" t="s">
        <v>1</v>
      </c>
      <c r="F360" s="234" t="s">
        <v>573</v>
      </c>
      <c r="G360" s="231"/>
      <c r="H360" s="235">
        <v>27.088000000000001</v>
      </c>
      <c r="I360" s="236"/>
      <c r="J360" s="231"/>
      <c r="K360" s="231"/>
      <c r="L360" s="237"/>
      <c r="M360" s="238"/>
      <c r="N360" s="239"/>
      <c r="O360" s="239"/>
      <c r="P360" s="239"/>
      <c r="Q360" s="239"/>
      <c r="R360" s="239"/>
      <c r="S360" s="239"/>
      <c r="T360" s="24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1" t="s">
        <v>154</v>
      </c>
      <c r="AU360" s="241" t="s">
        <v>83</v>
      </c>
      <c r="AV360" s="13" t="s">
        <v>85</v>
      </c>
      <c r="AW360" s="13" t="s">
        <v>32</v>
      </c>
      <c r="AX360" s="13" t="s">
        <v>75</v>
      </c>
      <c r="AY360" s="241" t="s">
        <v>147</v>
      </c>
    </row>
    <row r="361" s="13" customFormat="1">
      <c r="A361" s="13"/>
      <c r="B361" s="230"/>
      <c r="C361" s="231"/>
      <c r="D361" s="232" t="s">
        <v>154</v>
      </c>
      <c r="E361" s="233" t="s">
        <v>1</v>
      </c>
      <c r="F361" s="234" t="s">
        <v>574</v>
      </c>
      <c r="G361" s="231"/>
      <c r="H361" s="235">
        <v>43.93</v>
      </c>
      <c r="I361" s="236"/>
      <c r="J361" s="231"/>
      <c r="K361" s="231"/>
      <c r="L361" s="237"/>
      <c r="M361" s="238"/>
      <c r="N361" s="239"/>
      <c r="O361" s="239"/>
      <c r="P361" s="239"/>
      <c r="Q361" s="239"/>
      <c r="R361" s="239"/>
      <c r="S361" s="239"/>
      <c r="T361" s="24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154</v>
      </c>
      <c r="AU361" s="241" t="s">
        <v>83</v>
      </c>
      <c r="AV361" s="13" t="s">
        <v>85</v>
      </c>
      <c r="AW361" s="13" t="s">
        <v>32</v>
      </c>
      <c r="AX361" s="13" t="s">
        <v>75</v>
      </c>
      <c r="AY361" s="241" t="s">
        <v>147</v>
      </c>
    </row>
    <row r="362" s="14" customFormat="1">
      <c r="A362" s="14"/>
      <c r="B362" s="253"/>
      <c r="C362" s="254"/>
      <c r="D362" s="232" t="s">
        <v>154</v>
      </c>
      <c r="E362" s="255" t="s">
        <v>1</v>
      </c>
      <c r="F362" s="256" t="s">
        <v>187</v>
      </c>
      <c r="G362" s="254"/>
      <c r="H362" s="257">
        <v>160.578</v>
      </c>
      <c r="I362" s="258"/>
      <c r="J362" s="254"/>
      <c r="K362" s="254"/>
      <c r="L362" s="259"/>
      <c r="M362" s="260"/>
      <c r="N362" s="261"/>
      <c r="O362" s="261"/>
      <c r="P362" s="261"/>
      <c r="Q362" s="261"/>
      <c r="R362" s="261"/>
      <c r="S362" s="261"/>
      <c r="T362" s="26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3" t="s">
        <v>154</v>
      </c>
      <c r="AU362" s="263" t="s">
        <v>83</v>
      </c>
      <c r="AV362" s="14" t="s">
        <v>152</v>
      </c>
      <c r="AW362" s="14" t="s">
        <v>32</v>
      </c>
      <c r="AX362" s="14" t="s">
        <v>83</v>
      </c>
      <c r="AY362" s="263" t="s">
        <v>147</v>
      </c>
    </row>
    <row r="363" s="2" customFormat="1" ht="21.75" customHeight="1">
      <c r="A363" s="37"/>
      <c r="B363" s="38"/>
      <c r="C363" s="242" t="s">
        <v>575</v>
      </c>
      <c r="D363" s="242" t="s">
        <v>158</v>
      </c>
      <c r="E363" s="243" t="s">
        <v>576</v>
      </c>
      <c r="F363" s="244" t="s">
        <v>577</v>
      </c>
      <c r="G363" s="245" t="s">
        <v>177</v>
      </c>
      <c r="H363" s="246">
        <v>163.102</v>
      </c>
      <c r="I363" s="247"/>
      <c r="J363" s="248">
        <f>ROUND(I363*H363,2)</f>
        <v>0</v>
      </c>
      <c r="K363" s="249"/>
      <c r="L363" s="250"/>
      <c r="M363" s="251" t="s">
        <v>1</v>
      </c>
      <c r="N363" s="252" t="s">
        <v>40</v>
      </c>
      <c r="O363" s="90"/>
      <c r="P363" s="226">
        <f>O363*H363</f>
        <v>0</v>
      </c>
      <c r="Q363" s="226">
        <v>0.014800000000000001</v>
      </c>
      <c r="R363" s="226">
        <f>Q363*H363</f>
        <v>2.4139096000000002</v>
      </c>
      <c r="S363" s="226">
        <v>0</v>
      </c>
      <c r="T363" s="227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28" t="s">
        <v>345</v>
      </c>
      <c r="AT363" s="228" t="s">
        <v>158</v>
      </c>
      <c r="AU363" s="228" t="s">
        <v>83</v>
      </c>
      <c r="AY363" s="16" t="s">
        <v>147</v>
      </c>
      <c r="BE363" s="229">
        <f>IF(N363="základní",J363,0)</f>
        <v>0</v>
      </c>
      <c r="BF363" s="229">
        <f>IF(N363="snížená",J363,0)</f>
        <v>0</v>
      </c>
      <c r="BG363" s="229">
        <f>IF(N363="zákl. přenesená",J363,0)</f>
        <v>0</v>
      </c>
      <c r="BH363" s="229">
        <f>IF(N363="sníž. přenesená",J363,0)</f>
        <v>0</v>
      </c>
      <c r="BI363" s="229">
        <f>IF(N363="nulová",J363,0)</f>
        <v>0</v>
      </c>
      <c r="BJ363" s="16" t="s">
        <v>83</v>
      </c>
      <c r="BK363" s="229">
        <f>ROUND(I363*H363,2)</f>
        <v>0</v>
      </c>
      <c r="BL363" s="16" t="s">
        <v>241</v>
      </c>
      <c r="BM363" s="228" t="s">
        <v>578</v>
      </c>
    </row>
    <row r="364" s="2" customFormat="1">
      <c r="A364" s="37"/>
      <c r="B364" s="38"/>
      <c r="C364" s="39"/>
      <c r="D364" s="232" t="s">
        <v>232</v>
      </c>
      <c r="E364" s="39"/>
      <c r="F364" s="264" t="s">
        <v>579</v>
      </c>
      <c r="G364" s="39"/>
      <c r="H364" s="39"/>
      <c r="I364" s="265"/>
      <c r="J364" s="39"/>
      <c r="K364" s="39"/>
      <c r="L364" s="43"/>
      <c r="M364" s="266"/>
      <c r="N364" s="267"/>
      <c r="O364" s="90"/>
      <c r="P364" s="90"/>
      <c r="Q364" s="90"/>
      <c r="R364" s="90"/>
      <c r="S364" s="90"/>
      <c r="T364" s="91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232</v>
      </c>
      <c r="AU364" s="16" t="s">
        <v>83</v>
      </c>
    </row>
    <row r="365" s="13" customFormat="1">
      <c r="A365" s="13"/>
      <c r="B365" s="230"/>
      <c r="C365" s="231"/>
      <c r="D365" s="232" t="s">
        <v>154</v>
      </c>
      <c r="E365" s="233" t="s">
        <v>1</v>
      </c>
      <c r="F365" s="234" t="s">
        <v>580</v>
      </c>
      <c r="G365" s="231"/>
      <c r="H365" s="235">
        <v>45.552999999999997</v>
      </c>
      <c r="I365" s="236"/>
      <c r="J365" s="231"/>
      <c r="K365" s="231"/>
      <c r="L365" s="237"/>
      <c r="M365" s="238"/>
      <c r="N365" s="239"/>
      <c r="O365" s="239"/>
      <c r="P365" s="239"/>
      <c r="Q365" s="239"/>
      <c r="R365" s="239"/>
      <c r="S365" s="239"/>
      <c r="T365" s="24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1" t="s">
        <v>154</v>
      </c>
      <c r="AU365" s="241" t="s">
        <v>83</v>
      </c>
      <c r="AV365" s="13" t="s">
        <v>85</v>
      </c>
      <c r="AW365" s="13" t="s">
        <v>32</v>
      </c>
      <c r="AX365" s="13" t="s">
        <v>75</v>
      </c>
      <c r="AY365" s="241" t="s">
        <v>147</v>
      </c>
    </row>
    <row r="366" s="13" customFormat="1">
      <c r="A366" s="13"/>
      <c r="B366" s="230"/>
      <c r="C366" s="231"/>
      <c r="D366" s="232" t="s">
        <v>154</v>
      </c>
      <c r="E366" s="233" t="s">
        <v>1</v>
      </c>
      <c r="F366" s="234" t="s">
        <v>581</v>
      </c>
      <c r="G366" s="231"/>
      <c r="H366" s="235">
        <v>45.552999999999997</v>
      </c>
      <c r="I366" s="236"/>
      <c r="J366" s="231"/>
      <c r="K366" s="231"/>
      <c r="L366" s="237"/>
      <c r="M366" s="238"/>
      <c r="N366" s="239"/>
      <c r="O366" s="239"/>
      <c r="P366" s="239"/>
      <c r="Q366" s="239"/>
      <c r="R366" s="239"/>
      <c r="S366" s="239"/>
      <c r="T366" s="24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1" t="s">
        <v>154</v>
      </c>
      <c r="AU366" s="241" t="s">
        <v>83</v>
      </c>
      <c r="AV366" s="13" t="s">
        <v>85</v>
      </c>
      <c r="AW366" s="13" t="s">
        <v>32</v>
      </c>
      <c r="AX366" s="13" t="s">
        <v>75</v>
      </c>
      <c r="AY366" s="241" t="s">
        <v>147</v>
      </c>
    </row>
    <row r="367" s="13" customFormat="1">
      <c r="A367" s="13"/>
      <c r="B367" s="230"/>
      <c r="C367" s="231"/>
      <c r="D367" s="232" t="s">
        <v>154</v>
      </c>
      <c r="E367" s="233" t="s">
        <v>1</v>
      </c>
      <c r="F367" s="234" t="s">
        <v>582</v>
      </c>
      <c r="G367" s="231"/>
      <c r="H367" s="235">
        <v>27.986999999999998</v>
      </c>
      <c r="I367" s="236"/>
      <c r="J367" s="231"/>
      <c r="K367" s="231"/>
      <c r="L367" s="237"/>
      <c r="M367" s="238"/>
      <c r="N367" s="239"/>
      <c r="O367" s="239"/>
      <c r="P367" s="239"/>
      <c r="Q367" s="239"/>
      <c r="R367" s="239"/>
      <c r="S367" s="239"/>
      <c r="T367" s="24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1" t="s">
        <v>154</v>
      </c>
      <c r="AU367" s="241" t="s">
        <v>83</v>
      </c>
      <c r="AV367" s="13" t="s">
        <v>85</v>
      </c>
      <c r="AW367" s="13" t="s">
        <v>32</v>
      </c>
      <c r="AX367" s="13" t="s">
        <v>75</v>
      </c>
      <c r="AY367" s="241" t="s">
        <v>147</v>
      </c>
    </row>
    <row r="368" s="13" customFormat="1">
      <c r="A368" s="13"/>
      <c r="B368" s="230"/>
      <c r="C368" s="231"/>
      <c r="D368" s="232" t="s">
        <v>154</v>
      </c>
      <c r="E368" s="233" t="s">
        <v>1</v>
      </c>
      <c r="F368" s="234" t="s">
        <v>583</v>
      </c>
      <c r="G368" s="231"/>
      <c r="H368" s="235">
        <v>44.009</v>
      </c>
      <c r="I368" s="236"/>
      <c r="J368" s="231"/>
      <c r="K368" s="231"/>
      <c r="L368" s="237"/>
      <c r="M368" s="238"/>
      <c r="N368" s="239"/>
      <c r="O368" s="239"/>
      <c r="P368" s="239"/>
      <c r="Q368" s="239"/>
      <c r="R368" s="239"/>
      <c r="S368" s="239"/>
      <c r="T368" s="24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1" t="s">
        <v>154</v>
      </c>
      <c r="AU368" s="241" t="s">
        <v>83</v>
      </c>
      <c r="AV368" s="13" t="s">
        <v>85</v>
      </c>
      <c r="AW368" s="13" t="s">
        <v>32</v>
      </c>
      <c r="AX368" s="13" t="s">
        <v>75</v>
      </c>
      <c r="AY368" s="241" t="s">
        <v>147</v>
      </c>
    </row>
    <row r="369" s="14" customFormat="1">
      <c r="A369" s="14"/>
      <c r="B369" s="253"/>
      <c r="C369" s="254"/>
      <c r="D369" s="232" t="s">
        <v>154</v>
      </c>
      <c r="E369" s="255" t="s">
        <v>1</v>
      </c>
      <c r="F369" s="256" t="s">
        <v>187</v>
      </c>
      <c r="G369" s="254"/>
      <c r="H369" s="257">
        <v>163.10199999999998</v>
      </c>
      <c r="I369" s="258"/>
      <c r="J369" s="254"/>
      <c r="K369" s="254"/>
      <c r="L369" s="259"/>
      <c r="M369" s="260"/>
      <c r="N369" s="261"/>
      <c r="O369" s="261"/>
      <c r="P369" s="261"/>
      <c r="Q369" s="261"/>
      <c r="R369" s="261"/>
      <c r="S369" s="261"/>
      <c r="T369" s="26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3" t="s">
        <v>154</v>
      </c>
      <c r="AU369" s="263" t="s">
        <v>83</v>
      </c>
      <c r="AV369" s="14" t="s">
        <v>152</v>
      </c>
      <c r="AW369" s="14" t="s">
        <v>32</v>
      </c>
      <c r="AX369" s="14" t="s">
        <v>83</v>
      </c>
      <c r="AY369" s="263" t="s">
        <v>147</v>
      </c>
    </row>
    <row r="370" s="2" customFormat="1" ht="24.15" customHeight="1">
      <c r="A370" s="37"/>
      <c r="B370" s="38"/>
      <c r="C370" s="216" t="s">
        <v>584</v>
      </c>
      <c r="D370" s="216" t="s">
        <v>148</v>
      </c>
      <c r="E370" s="217" t="s">
        <v>585</v>
      </c>
      <c r="F370" s="218" t="s">
        <v>586</v>
      </c>
      <c r="G370" s="219" t="s">
        <v>183</v>
      </c>
      <c r="H370" s="220">
        <v>40</v>
      </c>
      <c r="I370" s="221"/>
      <c r="J370" s="222">
        <f>ROUND(I370*H370,2)</f>
        <v>0</v>
      </c>
      <c r="K370" s="223"/>
      <c r="L370" s="43"/>
      <c r="M370" s="224" t="s">
        <v>1</v>
      </c>
      <c r="N370" s="225" t="s">
        <v>40</v>
      </c>
      <c r="O370" s="90"/>
      <c r="P370" s="226">
        <f>O370*H370</f>
        <v>0</v>
      </c>
      <c r="Q370" s="226">
        <v>0</v>
      </c>
      <c r="R370" s="226">
        <f>Q370*H370</f>
        <v>0</v>
      </c>
      <c r="S370" s="226">
        <v>0</v>
      </c>
      <c r="T370" s="227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28" t="s">
        <v>241</v>
      </c>
      <c r="AT370" s="228" t="s">
        <v>148</v>
      </c>
      <c r="AU370" s="228" t="s">
        <v>83</v>
      </c>
      <c r="AY370" s="16" t="s">
        <v>147</v>
      </c>
      <c r="BE370" s="229">
        <f>IF(N370="základní",J370,0)</f>
        <v>0</v>
      </c>
      <c r="BF370" s="229">
        <f>IF(N370="snížená",J370,0)</f>
        <v>0</v>
      </c>
      <c r="BG370" s="229">
        <f>IF(N370="zákl. přenesená",J370,0)</f>
        <v>0</v>
      </c>
      <c r="BH370" s="229">
        <f>IF(N370="sníž. přenesená",J370,0)</f>
        <v>0</v>
      </c>
      <c r="BI370" s="229">
        <f>IF(N370="nulová",J370,0)</f>
        <v>0</v>
      </c>
      <c r="BJ370" s="16" t="s">
        <v>83</v>
      </c>
      <c r="BK370" s="229">
        <f>ROUND(I370*H370,2)</f>
        <v>0</v>
      </c>
      <c r="BL370" s="16" t="s">
        <v>241</v>
      </c>
      <c r="BM370" s="228" t="s">
        <v>587</v>
      </c>
    </row>
    <row r="371" s="13" customFormat="1">
      <c r="A371" s="13"/>
      <c r="B371" s="230"/>
      <c r="C371" s="231"/>
      <c r="D371" s="232" t="s">
        <v>154</v>
      </c>
      <c r="E371" s="233" t="s">
        <v>1</v>
      </c>
      <c r="F371" s="234" t="s">
        <v>588</v>
      </c>
      <c r="G371" s="231"/>
      <c r="H371" s="235">
        <v>14.4</v>
      </c>
      <c r="I371" s="236"/>
      <c r="J371" s="231"/>
      <c r="K371" s="231"/>
      <c r="L371" s="237"/>
      <c r="M371" s="238"/>
      <c r="N371" s="239"/>
      <c r="O371" s="239"/>
      <c r="P371" s="239"/>
      <c r="Q371" s="239"/>
      <c r="R371" s="239"/>
      <c r="S371" s="239"/>
      <c r="T371" s="24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1" t="s">
        <v>154</v>
      </c>
      <c r="AU371" s="241" t="s">
        <v>83</v>
      </c>
      <c r="AV371" s="13" t="s">
        <v>85</v>
      </c>
      <c r="AW371" s="13" t="s">
        <v>32</v>
      </c>
      <c r="AX371" s="13" t="s">
        <v>75</v>
      </c>
      <c r="AY371" s="241" t="s">
        <v>147</v>
      </c>
    </row>
    <row r="372" s="13" customFormat="1">
      <c r="A372" s="13"/>
      <c r="B372" s="230"/>
      <c r="C372" s="231"/>
      <c r="D372" s="232" t="s">
        <v>154</v>
      </c>
      <c r="E372" s="233" t="s">
        <v>1</v>
      </c>
      <c r="F372" s="234" t="s">
        <v>589</v>
      </c>
      <c r="G372" s="231"/>
      <c r="H372" s="235">
        <v>12.6</v>
      </c>
      <c r="I372" s="236"/>
      <c r="J372" s="231"/>
      <c r="K372" s="231"/>
      <c r="L372" s="237"/>
      <c r="M372" s="238"/>
      <c r="N372" s="239"/>
      <c r="O372" s="239"/>
      <c r="P372" s="239"/>
      <c r="Q372" s="239"/>
      <c r="R372" s="239"/>
      <c r="S372" s="239"/>
      <c r="T372" s="24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1" t="s">
        <v>154</v>
      </c>
      <c r="AU372" s="241" t="s">
        <v>83</v>
      </c>
      <c r="AV372" s="13" t="s">
        <v>85</v>
      </c>
      <c r="AW372" s="13" t="s">
        <v>32</v>
      </c>
      <c r="AX372" s="13" t="s">
        <v>75</v>
      </c>
      <c r="AY372" s="241" t="s">
        <v>147</v>
      </c>
    </row>
    <row r="373" s="13" customFormat="1">
      <c r="A373" s="13"/>
      <c r="B373" s="230"/>
      <c r="C373" s="231"/>
      <c r="D373" s="232" t="s">
        <v>154</v>
      </c>
      <c r="E373" s="233" t="s">
        <v>1</v>
      </c>
      <c r="F373" s="234" t="s">
        <v>590</v>
      </c>
      <c r="G373" s="231"/>
      <c r="H373" s="235">
        <v>2</v>
      </c>
      <c r="I373" s="236"/>
      <c r="J373" s="231"/>
      <c r="K373" s="231"/>
      <c r="L373" s="237"/>
      <c r="M373" s="238"/>
      <c r="N373" s="239"/>
      <c r="O373" s="239"/>
      <c r="P373" s="239"/>
      <c r="Q373" s="239"/>
      <c r="R373" s="239"/>
      <c r="S373" s="239"/>
      <c r="T373" s="24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1" t="s">
        <v>154</v>
      </c>
      <c r="AU373" s="241" t="s">
        <v>83</v>
      </c>
      <c r="AV373" s="13" t="s">
        <v>85</v>
      </c>
      <c r="AW373" s="13" t="s">
        <v>32</v>
      </c>
      <c r="AX373" s="13" t="s">
        <v>75</v>
      </c>
      <c r="AY373" s="241" t="s">
        <v>147</v>
      </c>
    </row>
    <row r="374" s="13" customFormat="1">
      <c r="A374" s="13"/>
      <c r="B374" s="230"/>
      <c r="C374" s="231"/>
      <c r="D374" s="232" t="s">
        <v>154</v>
      </c>
      <c r="E374" s="233" t="s">
        <v>1</v>
      </c>
      <c r="F374" s="234" t="s">
        <v>591</v>
      </c>
      <c r="G374" s="231"/>
      <c r="H374" s="235">
        <v>11</v>
      </c>
      <c r="I374" s="236"/>
      <c r="J374" s="231"/>
      <c r="K374" s="231"/>
      <c r="L374" s="237"/>
      <c r="M374" s="238"/>
      <c r="N374" s="239"/>
      <c r="O374" s="239"/>
      <c r="P374" s="239"/>
      <c r="Q374" s="239"/>
      <c r="R374" s="239"/>
      <c r="S374" s="239"/>
      <c r="T374" s="24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1" t="s">
        <v>154</v>
      </c>
      <c r="AU374" s="241" t="s">
        <v>83</v>
      </c>
      <c r="AV374" s="13" t="s">
        <v>85</v>
      </c>
      <c r="AW374" s="13" t="s">
        <v>32</v>
      </c>
      <c r="AX374" s="13" t="s">
        <v>75</v>
      </c>
      <c r="AY374" s="241" t="s">
        <v>147</v>
      </c>
    </row>
    <row r="375" s="14" customFormat="1">
      <c r="A375" s="14"/>
      <c r="B375" s="253"/>
      <c r="C375" s="254"/>
      <c r="D375" s="232" t="s">
        <v>154</v>
      </c>
      <c r="E375" s="255" t="s">
        <v>1</v>
      </c>
      <c r="F375" s="256" t="s">
        <v>187</v>
      </c>
      <c r="G375" s="254"/>
      <c r="H375" s="257">
        <v>40</v>
      </c>
      <c r="I375" s="258"/>
      <c r="J375" s="254"/>
      <c r="K375" s="254"/>
      <c r="L375" s="259"/>
      <c r="M375" s="260"/>
      <c r="N375" s="261"/>
      <c r="O375" s="261"/>
      <c r="P375" s="261"/>
      <c r="Q375" s="261"/>
      <c r="R375" s="261"/>
      <c r="S375" s="261"/>
      <c r="T375" s="26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3" t="s">
        <v>154</v>
      </c>
      <c r="AU375" s="263" t="s">
        <v>83</v>
      </c>
      <c r="AV375" s="14" t="s">
        <v>152</v>
      </c>
      <c r="AW375" s="14" t="s">
        <v>32</v>
      </c>
      <c r="AX375" s="14" t="s">
        <v>83</v>
      </c>
      <c r="AY375" s="263" t="s">
        <v>147</v>
      </c>
    </row>
    <row r="376" s="2" customFormat="1" ht="21.75" customHeight="1">
      <c r="A376" s="37"/>
      <c r="B376" s="38"/>
      <c r="C376" s="216" t="s">
        <v>592</v>
      </c>
      <c r="D376" s="216" t="s">
        <v>148</v>
      </c>
      <c r="E376" s="217" t="s">
        <v>593</v>
      </c>
      <c r="F376" s="218" t="s">
        <v>594</v>
      </c>
      <c r="G376" s="219" t="s">
        <v>296</v>
      </c>
      <c r="H376" s="220">
        <v>2.4140000000000001</v>
      </c>
      <c r="I376" s="221"/>
      <c r="J376" s="222">
        <f>ROUND(I376*H376,2)</f>
        <v>0</v>
      </c>
      <c r="K376" s="223"/>
      <c r="L376" s="43"/>
      <c r="M376" s="224" t="s">
        <v>1</v>
      </c>
      <c r="N376" s="225" t="s">
        <v>40</v>
      </c>
      <c r="O376" s="90"/>
      <c r="P376" s="226">
        <f>O376*H376</f>
        <v>0</v>
      </c>
      <c r="Q376" s="226">
        <v>0</v>
      </c>
      <c r="R376" s="226">
        <f>Q376*H376</f>
        <v>0</v>
      </c>
      <c r="S376" s="226">
        <v>0</v>
      </c>
      <c r="T376" s="227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28" t="s">
        <v>241</v>
      </c>
      <c r="AT376" s="228" t="s">
        <v>148</v>
      </c>
      <c r="AU376" s="228" t="s">
        <v>83</v>
      </c>
      <c r="AY376" s="16" t="s">
        <v>147</v>
      </c>
      <c r="BE376" s="229">
        <f>IF(N376="základní",J376,0)</f>
        <v>0</v>
      </c>
      <c r="BF376" s="229">
        <f>IF(N376="snížená",J376,0)</f>
        <v>0</v>
      </c>
      <c r="BG376" s="229">
        <f>IF(N376="zákl. přenesená",J376,0)</f>
        <v>0</v>
      </c>
      <c r="BH376" s="229">
        <f>IF(N376="sníž. přenesená",J376,0)</f>
        <v>0</v>
      </c>
      <c r="BI376" s="229">
        <f>IF(N376="nulová",J376,0)</f>
        <v>0</v>
      </c>
      <c r="BJ376" s="16" t="s">
        <v>83</v>
      </c>
      <c r="BK376" s="229">
        <f>ROUND(I376*H376,2)</f>
        <v>0</v>
      </c>
      <c r="BL376" s="16" t="s">
        <v>241</v>
      </c>
      <c r="BM376" s="228" t="s">
        <v>595</v>
      </c>
    </row>
    <row r="377" s="12" customFormat="1" ht="25.92" customHeight="1">
      <c r="A377" s="12"/>
      <c r="B377" s="202"/>
      <c r="C377" s="203"/>
      <c r="D377" s="204" t="s">
        <v>74</v>
      </c>
      <c r="E377" s="205" t="s">
        <v>596</v>
      </c>
      <c r="F377" s="205" t="s">
        <v>597</v>
      </c>
      <c r="G377" s="203"/>
      <c r="H377" s="203"/>
      <c r="I377" s="206"/>
      <c r="J377" s="207">
        <f>BK377</f>
        <v>0</v>
      </c>
      <c r="K377" s="203"/>
      <c r="L377" s="208"/>
      <c r="M377" s="209"/>
      <c r="N377" s="210"/>
      <c r="O377" s="210"/>
      <c r="P377" s="211">
        <f>SUM(P378:P425)</f>
        <v>0</v>
      </c>
      <c r="Q377" s="210"/>
      <c r="R377" s="211">
        <f>SUM(R378:R425)</f>
        <v>0</v>
      </c>
      <c r="S377" s="210"/>
      <c r="T377" s="212">
        <f>SUM(T378:T425)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13" t="s">
        <v>85</v>
      </c>
      <c r="AT377" s="214" t="s">
        <v>74</v>
      </c>
      <c r="AU377" s="214" t="s">
        <v>75</v>
      </c>
      <c r="AY377" s="213" t="s">
        <v>147</v>
      </c>
      <c r="BK377" s="215">
        <f>SUM(BK378:BK425)</f>
        <v>0</v>
      </c>
    </row>
    <row r="378" s="2" customFormat="1" ht="21.75" customHeight="1">
      <c r="A378" s="37"/>
      <c r="B378" s="38"/>
      <c r="C378" s="216" t="s">
        <v>598</v>
      </c>
      <c r="D378" s="216" t="s">
        <v>148</v>
      </c>
      <c r="E378" s="217" t="s">
        <v>599</v>
      </c>
      <c r="F378" s="218" t="s">
        <v>600</v>
      </c>
      <c r="G378" s="219" t="s">
        <v>177</v>
      </c>
      <c r="H378" s="220">
        <v>806.14599999999996</v>
      </c>
      <c r="I378" s="221"/>
      <c r="J378" s="222">
        <f>ROUND(I378*H378,2)</f>
        <v>0</v>
      </c>
      <c r="K378" s="223"/>
      <c r="L378" s="43"/>
      <c r="M378" s="224" t="s">
        <v>1</v>
      </c>
      <c r="N378" s="225" t="s">
        <v>40</v>
      </c>
      <c r="O378" s="90"/>
      <c r="P378" s="226">
        <f>O378*H378</f>
        <v>0</v>
      </c>
      <c r="Q378" s="226">
        <v>0</v>
      </c>
      <c r="R378" s="226">
        <f>Q378*H378</f>
        <v>0</v>
      </c>
      <c r="S378" s="226">
        <v>0</v>
      </c>
      <c r="T378" s="227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28" t="s">
        <v>241</v>
      </c>
      <c r="AT378" s="228" t="s">
        <v>148</v>
      </c>
      <c r="AU378" s="228" t="s">
        <v>83</v>
      </c>
      <c r="AY378" s="16" t="s">
        <v>147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16" t="s">
        <v>83</v>
      </c>
      <c r="BK378" s="229">
        <f>ROUND(I378*H378,2)</f>
        <v>0</v>
      </c>
      <c r="BL378" s="16" t="s">
        <v>241</v>
      </c>
      <c r="BM378" s="228" t="s">
        <v>601</v>
      </c>
    </row>
    <row r="379" s="2" customFormat="1">
      <c r="A379" s="37"/>
      <c r="B379" s="38"/>
      <c r="C379" s="39"/>
      <c r="D379" s="232" t="s">
        <v>232</v>
      </c>
      <c r="E379" s="39"/>
      <c r="F379" s="264" t="s">
        <v>602</v>
      </c>
      <c r="G379" s="39"/>
      <c r="H379" s="39"/>
      <c r="I379" s="265"/>
      <c r="J379" s="39"/>
      <c r="K379" s="39"/>
      <c r="L379" s="43"/>
      <c r="M379" s="266"/>
      <c r="N379" s="267"/>
      <c r="O379" s="90"/>
      <c r="P379" s="90"/>
      <c r="Q379" s="90"/>
      <c r="R379" s="90"/>
      <c r="S379" s="90"/>
      <c r="T379" s="91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232</v>
      </c>
      <c r="AU379" s="16" t="s">
        <v>83</v>
      </c>
    </row>
    <row r="380" s="13" customFormat="1">
      <c r="A380" s="13"/>
      <c r="B380" s="230"/>
      <c r="C380" s="231"/>
      <c r="D380" s="232" t="s">
        <v>154</v>
      </c>
      <c r="E380" s="233" t="s">
        <v>1</v>
      </c>
      <c r="F380" s="234" t="s">
        <v>603</v>
      </c>
      <c r="G380" s="231"/>
      <c r="H380" s="235">
        <v>229.75</v>
      </c>
      <c r="I380" s="236"/>
      <c r="J380" s="231"/>
      <c r="K380" s="231"/>
      <c r="L380" s="237"/>
      <c r="M380" s="238"/>
      <c r="N380" s="239"/>
      <c r="O380" s="239"/>
      <c r="P380" s="239"/>
      <c r="Q380" s="239"/>
      <c r="R380" s="239"/>
      <c r="S380" s="239"/>
      <c r="T380" s="24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1" t="s">
        <v>154</v>
      </c>
      <c r="AU380" s="241" t="s">
        <v>83</v>
      </c>
      <c r="AV380" s="13" t="s">
        <v>85</v>
      </c>
      <c r="AW380" s="13" t="s">
        <v>32</v>
      </c>
      <c r="AX380" s="13" t="s">
        <v>75</v>
      </c>
      <c r="AY380" s="241" t="s">
        <v>147</v>
      </c>
    </row>
    <row r="381" s="13" customFormat="1">
      <c r="A381" s="13"/>
      <c r="B381" s="230"/>
      <c r="C381" s="231"/>
      <c r="D381" s="232" t="s">
        <v>154</v>
      </c>
      <c r="E381" s="233" t="s">
        <v>1</v>
      </c>
      <c r="F381" s="234" t="s">
        <v>604</v>
      </c>
      <c r="G381" s="231"/>
      <c r="H381" s="235">
        <v>187.25</v>
      </c>
      <c r="I381" s="236"/>
      <c r="J381" s="231"/>
      <c r="K381" s="231"/>
      <c r="L381" s="237"/>
      <c r="M381" s="238"/>
      <c r="N381" s="239"/>
      <c r="O381" s="239"/>
      <c r="P381" s="239"/>
      <c r="Q381" s="239"/>
      <c r="R381" s="239"/>
      <c r="S381" s="239"/>
      <c r="T381" s="24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1" t="s">
        <v>154</v>
      </c>
      <c r="AU381" s="241" t="s">
        <v>83</v>
      </c>
      <c r="AV381" s="13" t="s">
        <v>85</v>
      </c>
      <c r="AW381" s="13" t="s">
        <v>32</v>
      </c>
      <c r="AX381" s="13" t="s">
        <v>75</v>
      </c>
      <c r="AY381" s="241" t="s">
        <v>147</v>
      </c>
    </row>
    <row r="382" s="13" customFormat="1">
      <c r="A382" s="13"/>
      <c r="B382" s="230"/>
      <c r="C382" s="231"/>
      <c r="D382" s="232" t="s">
        <v>154</v>
      </c>
      <c r="E382" s="233" t="s">
        <v>1</v>
      </c>
      <c r="F382" s="234" t="s">
        <v>605</v>
      </c>
      <c r="G382" s="231"/>
      <c r="H382" s="235">
        <v>24.265999999999998</v>
      </c>
      <c r="I382" s="236"/>
      <c r="J382" s="231"/>
      <c r="K382" s="231"/>
      <c r="L382" s="237"/>
      <c r="M382" s="238"/>
      <c r="N382" s="239"/>
      <c r="O382" s="239"/>
      <c r="P382" s="239"/>
      <c r="Q382" s="239"/>
      <c r="R382" s="239"/>
      <c r="S382" s="239"/>
      <c r="T382" s="24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1" t="s">
        <v>154</v>
      </c>
      <c r="AU382" s="241" t="s">
        <v>83</v>
      </c>
      <c r="AV382" s="13" t="s">
        <v>85</v>
      </c>
      <c r="AW382" s="13" t="s">
        <v>32</v>
      </c>
      <c r="AX382" s="13" t="s">
        <v>75</v>
      </c>
      <c r="AY382" s="241" t="s">
        <v>147</v>
      </c>
    </row>
    <row r="383" s="13" customFormat="1">
      <c r="A383" s="13"/>
      <c r="B383" s="230"/>
      <c r="C383" s="231"/>
      <c r="D383" s="232" t="s">
        <v>154</v>
      </c>
      <c r="E383" s="233" t="s">
        <v>1</v>
      </c>
      <c r="F383" s="234" t="s">
        <v>606</v>
      </c>
      <c r="G383" s="231"/>
      <c r="H383" s="235">
        <v>99.400000000000006</v>
      </c>
      <c r="I383" s="236"/>
      <c r="J383" s="231"/>
      <c r="K383" s="231"/>
      <c r="L383" s="237"/>
      <c r="M383" s="238"/>
      <c r="N383" s="239"/>
      <c r="O383" s="239"/>
      <c r="P383" s="239"/>
      <c r="Q383" s="239"/>
      <c r="R383" s="239"/>
      <c r="S383" s="239"/>
      <c r="T383" s="24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1" t="s">
        <v>154</v>
      </c>
      <c r="AU383" s="241" t="s">
        <v>83</v>
      </c>
      <c r="AV383" s="13" t="s">
        <v>85</v>
      </c>
      <c r="AW383" s="13" t="s">
        <v>32</v>
      </c>
      <c r="AX383" s="13" t="s">
        <v>75</v>
      </c>
      <c r="AY383" s="241" t="s">
        <v>147</v>
      </c>
    </row>
    <row r="384" s="13" customFormat="1">
      <c r="A384" s="13"/>
      <c r="B384" s="230"/>
      <c r="C384" s="231"/>
      <c r="D384" s="232" t="s">
        <v>154</v>
      </c>
      <c r="E384" s="233" t="s">
        <v>1</v>
      </c>
      <c r="F384" s="234" t="s">
        <v>607</v>
      </c>
      <c r="G384" s="231"/>
      <c r="H384" s="235">
        <v>99.400000000000006</v>
      </c>
      <c r="I384" s="236"/>
      <c r="J384" s="231"/>
      <c r="K384" s="231"/>
      <c r="L384" s="237"/>
      <c r="M384" s="238"/>
      <c r="N384" s="239"/>
      <c r="O384" s="239"/>
      <c r="P384" s="239"/>
      <c r="Q384" s="239"/>
      <c r="R384" s="239"/>
      <c r="S384" s="239"/>
      <c r="T384" s="24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1" t="s">
        <v>154</v>
      </c>
      <c r="AU384" s="241" t="s">
        <v>83</v>
      </c>
      <c r="AV384" s="13" t="s">
        <v>85</v>
      </c>
      <c r="AW384" s="13" t="s">
        <v>32</v>
      </c>
      <c r="AX384" s="13" t="s">
        <v>75</v>
      </c>
      <c r="AY384" s="241" t="s">
        <v>147</v>
      </c>
    </row>
    <row r="385" s="13" customFormat="1">
      <c r="A385" s="13"/>
      <c r="B385" s="230"/>
      <c r="C385" s="231"/>
      <c r="D385" s="232" t="s">
        <v>154</v>
      </c>
      <c r="E385" s="233" t="s">
        <v>1</v>
      </c>
      <c r="F385" s="234" t="s">
        <v>608</v>
      </c>
      <c r="G385" s="231"/>
      <c r="H385" s="235">
        <v>114.8</v>
      </c>
      <c r="I385" s="236"/>
      <c r="J385" s="231"/>
      <c r="K385" s="231"/>
      <c r="L385" s="237"/>
      <c r="M385" s="238"/>
      <c r="N385" s="239"/>
      <c r="O385" s="239"/>
      <c r="P385" s="239"/>
      <c r="Q385" s="239"/>
      <c r="R385" s="239"/>
      <c r="S385" s="239"/>
      <c r="T385" s="24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1" t="s">
        <v>154</v>
      </c>
      <c r="AU385" s="241" t="s">
        <v>83</v>
      </c>
      <c r="AV385" s="13" t="s">
        <v>85</v>
      </c>
      <c r="AW385" s="13" t="s">
        <v>32</v>
      </c>
      <c r="AX385" s="13" t="s">
        <v>75</v>
      </c>
      <c r="AY385" s="241" t="s">
        <v>147</v>
      </c>
    </row>
    <row r="386" s="13" customFormat="1">
      <c r="A386" s="13"/>
      <c r="B386" s="230"/>
      <c r="C386" s="231"/>
      <c r="D386" s="232" t="s">
        <v>154</v>
      </c>
      <c r="E386" s="233" t="s">
        <v>1</v>
      </c>
      <c r="F386" s="234" t="s">
        <v>609</v>
      </c>
      <c r="G386" s="231"/>
      <c r="H386" s="235">
        <v>29.800000000000001</v>
      </c>
      <c r="I386" s="236"/>
      <c r="J386" s="231"/>
      <c r="K386" s="231"/>
      <c r="L386" s="237"/>
      <c r="M386" s="238"/>
      <c r="N386" s="239"/>
      <c r="O386" s="239"/>
      <c r="P386" s="239"/>
      <c r="Q386" s="239"/>
      <c r="R386" s="239"/>
      <c r="S386" s="239"/>
      <c r="T386" s="24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1" t="s">
        <v>154</v>
      </c>
      <c r="AU386" s="241" t="s">
        <v>83</v>
      </c>
      <c r="AV386" s="13" t="s">
        <v>85</v>
      </c>
      <c r="AW386" s="13" t="s">
        <v>32</v>
      </c>
      <c r="AX386" s="13" t="s">
        <v>75</v>
      </c>
      <c r="AY386" s="241" t="s">
        <v>147</v>
      </c>
    </row>
    <row r="387" s="13" customFormat="1">
      <c r="A387" s="13"/>
      <c r="B387" s="230"/>
      <c r="C387" s="231"/>
      <c r="D387" s="232" t="s">
        <v>154</v>
      </c>
      <c r="E387" s="233" t="s">
        <v>1</v>
      </c>
      <c r="F387" s="234" t="s">
        <v>610</v>
      </c>
      <c r="G387" s="231"/>
      <c r="H387" s="235">
        <v>21.48</v>
      </c>
      <c r="I387" s="236"/>
      <c r="J387" s="231"/>
      <c r="K387" s="231"/>
      <c r="L387" s="237"/>
      <c r="M387" s="238"/>
      <c r="N387" s="239"/>
      <c r="O387" s="239"/>
      <c r="P387" s="239"/>
      <c r="Q387" s="239"/>
      <c r="R387" s="239"/>
      <c r="S387" s="239"/>
      <c r="T387" s="24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1" t="s">
        <v>154</v>
      </c>
      <c r="AU387" s="241" t="s">
        <v>83</v>
      </c>
      <c r="AV387" s="13" t="s">
        <v>85</v>
      </c>
      <c r="AW387" s="13" t="s">
        <v>32</v>
      </c>
      <c r="AX387" s="13" t="s">
        <v>75</v>
      </c>
      <c r="AY387" s="241" t="s">
        <v>147</v>
      </c>
    </row>
    <row r="388" s="14" customFormat="1">
      <c r="A388" s="14"/>
      <c r="B388" s="253"/>
      <c r="C388" s="254"/>
      <c r="D388" s="232" t="s">
        <v>154</v>
      </c>
      <c r="E388" s="255" t="s">
        <v>1</v>
      </c>
      <c r="F388" s="256" t="s">
        <v>187</v>
      </c>
      <c r="G388" s="254"/>
      <c r="H388" s="257">
        <v>806.14599999999996</v>
      </c>
      <c r="I388" s="258"/>
      <c r="J388" s="254"/>
      <c r="K388" s="254"/>
      <c r="L388" s="259"/>
      <c r="M388" s="260"/>
      <c r="N388" s="261"/>
      <c r="O388" s="261"/>
      <c r="P388" s="261"/>
      <c r="Q388" s="261"/>
      <c r="R388" s="261"/>
      <c r="S388" s="261"/>
      <c r="T388" s="26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3" t="s">
        <v>154</v>
      </c>
      <c r="AU388" s="263" t="s">
        <v>83</v>
      </c>
      <c r="AV388" s="14" t="s">
        <v>152</v>
      </c>
      <c r="AW388" s="14" t="s">
        <v>32</v>
      </c>
      <c r="AX388" s="14" t="s">
        <v>83</v>
      </c>
      <c r="AY388" s="263" t="s">
        <v>147</v>
      </c>
    </row>
    <row r="389" s="2" customFormat="1" ht="16.5" customHeight="1">
      <c r="A389" s="37"/>
      <c r="B389" s="38"/>
      <c r="C389" s="216" t="s">
        <v>611</v>
      </c>
      <c r="D389" s="216" t="s">
        <v>148</v>
      </c>
      <c r="E389" s="217" t="s">
        <v>612</v>
      </c>
      <c r="F389" s="218" t="s">
        <v>613</v>
      </c>
      <c r="G389" s="219" t="s">
        <v>177</v>
      </c>
      <c r="H389" s="220">
        <v>577.428</v>
      </c>
      <c r="I389" s="221"/>
      <c r="J389" s="222">
        <f>ROUND(I389*H389,2)</f>
        <v>0</v>
      </c>
      <c r="K389" s="223"/>
      <c r="L389" s="43"/>
      <c r="M389" s="224" t="s">
        <v>1</v>
      </c>
      <c r="N389" s="225" t="s">
        <v>40</v>
      </c>
      <c r="O389" s="90"/>
      <c r="P389" s="226">
        <f>O389*H389</f>
        <v>0</v>
      </c>
      <c r="Q389" s="226">
        <v>0</v>
      </c>
      <c r="R389" s="226">
        <f>Q389*H389</f>
        <v>0</v>
      </c>
      <c r="S389" s="226">
        <v>0</v>
      </c>
      <c r="T389" s="227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28" t="s">
        <v>241</v>
      </c>
      <c r="AT389" s="228" t="s">
        <v>148</v>
      </c>
      <c r="AU389" s="228" t="s">
        <v>83</v>
      </c>
      <c r="AY389" s="16" t="s">
        <v>147</v>
      </c>
      <c r="BE389" s="229">
        <f>IF(N389="základní",J389,0)</f>
        <v>0</v>
      </c>
      <c r="BF389" s="229">
        <f>IF(N389="snížená",J389,0)</f>
        <v>0</v>
      </c>
      <c r="BG389" s="229">
        <f>IF(N389="zákl. přenesená",J389,0)</f>
        <v>0</v>
      </c>
      <c r="BH389" s="229">
        <f>IF(N389="sníž. přenesená",J389,0)</f>
        <v>0</v>
      </c>
      <c r="BI389" s="229">
        <f>IF(N389="nulová",J389,0)</f>
        <v>0</v>
      </c>
      <c r="BJ389" s="16" t="s">
        <v>83</v>
      </c>
      <c r="BK389" s="229">
        <f>ROUND(I389*H389,2)</f>
        <v>0</v>
      </c>
      <c r="BL389" s="16" t="s">
        <v>241</v>
      </c>
      <c r="BM389" s="228" t="s">
        <v>614</v>
      </c>
    </row>
    <row r="390" s="13" customFormat="1">
      <c r="A390" s="13"/>
      <c r="B390" s="230"/>
      <c r="C390" s="231"/>
      <c r="D390" s="232" t="s">
        <v>154</v>
      </c>
      <c r="E390" s="233" t="s">
        <v>1</v>
      </c>
      <c r="F390" s="234" t="s">
        <v>615</v>
      </c>
      <c r="G390" s="231"/>
      <c r="H390" s="235">
        <v>102.605</v>
      </c>
      <c r="I390" s="236"/>
      <c r="J390" s="231"/>
      <c r="K390" s="231"/>
      <c r="L390" s="237"/>
      <c r="M390" s="238"/>
      <c r="N390" s="239"/>
      <c r="O390" s="239"/>
      <c r="P390" s="239"/>
      <c r="Q390" s="239"/>
      <c r="R390" s="239"/>
      <c r="S390" s="239"/>
      <c r="T390" s="24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1" t="s">
        <v>154</v>
      </c>
      <c r="AU390" s="241" t="s">
        <v>83</v>
      </c>
      <c r="AV390" s="13" t="s">
        <v>85</v>
      </c>
      <c r="AW390" s="13" t="s">
        <v>32</v>
      </c>
      <c r="AX390" s="13" t="s">
        <v>75</v>
      </c>
      <c r="AY390" s="241" t="s">
        <v>147</v>
      </c>
    </row>
    <row r="391" s="13" customFormat="1">
      <c r="A391" s="13"/>
      <c r="B391" s="230"/>
      <c r="C391" s="231"/>
      <c r="D391" s="232" t="s">
        <v>154</v>
      </c>
      <c r="E391" s="233" t="s">
        <v>1</v>
      </c>
      <c r="F391" s="234" t="s">
        <v>616</v>
      </c>
      <c r="G391" s="231"/>
      <c r="H391" s="235">
        <v>102.605</v>
      </c>
      <c r="I391" s="236"/>
      <c r="J391" s="231"/>
      <c r="K391" s="231"/>
      <c r="L391" s="237"/>
      <c r="M391" s="238"/>
      <c r="N391" s="239"/>
      <c r="O391" s="239"/>
      <c r="P391" s="239"/>
      <c r="Q391" s="239"/>
      <c r="R391" s="239"/>
      <c r="S391" s="239"/>
      <c r="T391" s="24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1" t="s">
        <v>154</v>
      </c>
      <c r="AU391" s="241" t="s">
        <v>83</v>
      </c>
      <c r="AV391" s="13" t="s">
        <v>85</v>
      </c>
      <c r="AW391" s="13" t="s">
        <v>32</v>
      </c>
      <c r="AX391" s="13" t="s">
        <v>75</v>
      </c>
      <c r="AY391" s="241" t="s">
        <v>147</v>
      </c>
    </row>
    <row r="392" s="13" customFormat="1">
      <c r="A392" s="13"/>
      <c r="B392" s="230"/>
      <c r="C392" s="231"/>
      <c r="D392" s="232" t="s">
        <v>154</v>
      </c>
      <c r="E392" s="233" t="s">
        <v>1</v>
      </c>
      <c r="F392" s="234" t="s">
        <v>617</v>
      </c>
      <c r="G392" s="231"/>
      <c r="H392" s="235">
        <v>108.75400000000001</v>
      </c>
      <c r="I392" s="236"/>
      <c r="J392" s="231"/>
      <c r="K392" s="231"/>
      <c r="L392" s="237"/>
      <c r="M392" s="238"/>
      <c r="N392" s="239"/>
      <c r="O392" s="239"/>
      <c r="P392" s="239"/>
      <c r="Q392" s="239"/>
      <c r="R392" s="239"/>
      <c r="S392" s="239"/>
      <c r="T392" s="24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1" t="s">
        <v>154</v>
      </c>
      <c r="AU392" s="241" t="s">
        <v>83</v>
      </c>
      <c r="AV392" s="13" t="s">
        <v>85</v>
      </c>
      <c r="AW392" s="13" t="s">
        <v>32</v>
      </c>
      <c r="AX392" s="13" t="s">
        <v>75</v>
      </c>
      <c r="AY392" s="241" t="s">
        <v>147</v>
      </c>
    </row>
    <row r="393" s="13" customFormat="1">
      <c r="A393" s="13"/>
      <c r="B393" s="230"/>
      <c r="C393" s="231"/>
      <c r="D393" s="232" t="s">
        <v>154</v>
      </c>
      <c r="E393" s="233" t="s">
        <v>1</v>
      </c>
      <c r="F393" s="234" t="s">
        <v>618</v>
      </c>
      <c r="G393" s="231"/>
      <c r="H393" s="235">
        <v>141.97</v>
      </c>
      <c r="I393" s="236"/>
      <c r="J393" s="231"/>
      <c r="K393" s="231"/>
      <c r="L393" s="237"/>
      <c r="M393" s="238"/>
      <c r="N393" s="239"/>
      <c r="O393" s="239"/>
      <c r="P393" s="239"/>
      <c r="Q393" s="239"/>
      <c r="R393" s="239"/>
      <c r="S393" s="239"/>
      <c r="T393" s="24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1" t="s">
        <v>154</v>
      </c>
      <c r="AU393" s="241" t="s">
        <v>83</v>
      </c>
      <c r="AV393" s="13" t="s">
        <v>85</v>
      </c>
      <c r="AW393" s="13" t="s">
        <v>32</v>
      </c>
      <c r="AX393" s="13" t="s">
        <v>75</v>
      </c>
      <c r="AY393" s="241" t="s">
        <v>147</v>
      </c>
    </row>
    <row r="394" s="13" customFormat="1">
      <c r="A394" s="13"/>
      <c r="B394" s="230"/>
      <c r="C394" s="231"/>
      <c r="D394" s="232" t="s">
        <v>154</v>
      </c>
      <c r="E394" s="233" t="s">
        <v>1</v>
      </c>
      <c r="F394" s="234" t="s">
        <v>619</v>
      </c>
      <c r="G394" s="231"/>
      <c r="H394" s="235">
        <v>78.994</v>
      </c>
      <c r="I394" s="236"/>
      <c r="J394" s="231"/>
      <c r="K394" s="231"/>
      <c r="L394" s="237"/>
      <c r="M394" s="238"/>
      <c r="N394" s="239"/>
      <c r="O394" s="239"/>
      <c r="P394" s="239"/>
      <c r="Q394" s="239"/>
      <c r="R394" s="239"/>
      <c r="S394" s="239"/>
      <c r="T394" s="24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1" t="s">
        <v>154</v>
      </c>
      <c r="AU394" s="241" t="s">
        <v>83</v>
      </c>
      <c r="AV394" s="13" t="s">
        <v>85</v>
      </c>
      <c r="AW394" s="13" t="s">
        <v>32</v>
      </c>
      <c r="AX394" s="13" t="s">
        <v>75</v>
      </c>
      <c r="AY394" s="241" t="s">
        <v>147</v>
      </c>
    </row>
    <row r="395" s="13" customFormat="1">
      <c r="A395" s="13"/>
      <c r="B395" s="230"/>
      <c r="C395" s="231"/>
      <c r="D395" s="232" t="s">
        <v>154</v>
      </c>
      <c r="E395" s="233" t="s">
        <v>1</v>
      </c>
      <c r="F395" s="234" t="s">
        <v>620</v>
      </c>
      <c r="G395" s="231"/>
      <c r="H395" s="235">
        <v>42.5</v>
      </c>
      <c r="I395" s="236"/>
      <c r="J395" s="231"/>
      <c r="K395" s="231"/>
      <c r="L395" s="237"/>
      <c r="M395" s="238"/>
      <c r="N395" s="239"/>
      <c r="O395" s="239"/>
      <c r="P395" s="239"/>
      <c r="Q395" s="239"/>
      <c r="R395" s="239"/>
      <c r="S395" s="239"/>
      <c r="T395" s="24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1" t="s">
        <v>154</v>
      </c>
      <c r="AU395" s="241" t="s">
        <v>83</v>
      </c>
      <c r="AV395" s="13" t="s">
        <v>85</v>
      </c>
      <c r="AW395" s="13" t="s">
        <v>32</v>
      </c>
      <c r="AX395" s="13" t="s">
        <v>75</v>
      </c>
      <c r="AY395" s="241" t="s">
        <v>147</v>
      </c>
    </row>
    <row r="396" s="14" customFormat="1">
      <c r="A396" s="14"/>
      <c r="B396" s="253"/>
      <c r="C396" s="254"/>
      <c r="D396" s="232" t="s">
        <v>154</v>
      </c>
      <c r="E396" s="255" t="s">
        <v>1</v>
      </c>
      <c r="F396" s="256" t="s">
        <v>187</v>
      </c>
      <c r="G396" s="254"/>
      <c r="H396" s="257">
        <v>577.428</v>
      </c>
      <c r="I396" s="258"/>
      <c r="J396" s="254"/>
      <c r="K396" s="254"/>
      <c r="L396" s="259"/>
      <c r="M396" s="260"/>
      <c r="N396" s="261"/>
      <c r="O396" s="261"/>
      <c r="P396" s="261"/>
      <c r="Q396" s="261"/>
      <c r="R396" s="261"/>
      <c r="S396" s="261"/>
      <c r="T396" s="26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3" t="s">
        <v>154</v>
      </c>
      <c r="AU396" s="263" t="s">
        <v>83</v>
      </c>
      <c r="AV396" s="14" t="s">
        <v>152</v>
      </c>
      <c r="AW396" s="14" t="s">
        <v>32</v>
      </c>
      <c r="AX396" s="14" t="s">
        <v>83</v>
      </c>
      <c r="AY396" s="263" t="s">
        <v>147</v>
      </c>
    </row>
    <row r="397" s="2" customFormat="1" ht="21.75" customHeight="1">
      <c r="A397" s="37"/>
      <c r="B397" s="38"/>
      <c r="C397" s="216" t="s">
        <v>621</v>
      </c>
      <c r="D397" s="216" t="s">
        <v>148</v>
      </c>
      <c r="E397" s="217" t="s">
        <v>622</v>
      </c>
      <c r="F397" s="218" t="s">
        <v>623</v>
      </c>
      <c r="G397" s="219" t="s">
        <v>177</v>
      </c>
      <c r="H397" s="220">
        <v>234.40000000000001</v>
      </c>
      <c r="I397" s="221"/>
      <c r="J397" s="222">
        <f>ROUND(I397*H397,2)</f>
        <v>0</v>
      </c>
      <c r="K397" s="223"/>
      <c r="L397" s="43"/>
      <c r="M397" s="224" t="s">
        <v>1</v>
      </c>
      <c r="N397" s="225" t="s">
        <v>40</v>
      </c>
      <c r="O397" s="90"/>
      <c r="P397" s="226">
        <f>O397*H397</f>
        <v>0</v>
      </c>
      <c r="Q397" s="226">
        <v>0</v>
      </c>
      <c r="R397" s="226">
        <f>Q397*H397</f>
        <v>0</v>
      </c>
      <c r="S397" s="226">
        <v>0</v>
      </c>
      <c r="T397" s="227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28" t="s">
        <v>241</v>
      </c>
      <c r="AT397" s="228" t="s">
        <v>148</v>
      </c>
      <c r="AU397" s="228" t="s">
        <v>83</v>
      </c>
      <c r="AY397" s="16" t="s">
        <v>147</v>
      </c>
      <c r="BE397" s="229">
        <f>IF(N397="základní",J397,0)</f>
        <v>0</v>
      </c>
      <c r="BF397" s="229">
        <f>IF(N397="snížená",J397,0)</f>
        <v>0</v>
      </c>
      <c r="BG397" s="229">
        <f>IF(N397="zákl. přenesená",J397,0)</f>
        <v>0</v>
      </c>
      <c r="BH397" s="229">
        <f>IF(N397="sníž. přenesená",J397,0)</f>
        <v>0</v>
      </c>
      <c r="BI397" s="229">
        <f>IF(N397="nulová",J397,0)</f>
        <v>0</v>
      </c>
      <c r="BJ397" s="16" t="s">
        <v>83</v>
      </c>
      <c r="BK397" s="229">
        <f>ROUND(I397*H397,2)</f>
        <v>0</v>
      </c>
      <c r="BL397" s="16" t="s">
        <v>241</v>
      </c>
      <c r="BM397" s="228" t="s">
        <v>624</v>
      </c>
    </row>
    <row r="398" s="13" customFormat="1">
      <c r="A398" s="13"/>
      <c r="B398" s="230"/>
      <c r="C398" s="231"/>
      <c r="D398" s="232" t="s">
        <v>154</v>
      </c>
      <c r="E398" s="233" t="s">
        <v>1</v>
      </c>
      <c r="F398" s="234" t="s">
        <v>625</v>
      </c>
      <c r="G398" s="231"/>
      <c r="H398" s="235">
        <v>373.30000000000001</v>
      </c>
      <c r="I398" s="236"/>
      <c r="J398" s="231"/>
      <c r="K398" s="231"/>
      <c r="L398" s="237"/>
      <c r="M398" s="238"/>
      <c r="N398" s="239"/>
      <c r="O398" s="239"/>
      <c r="P398" s="239"/>
      <c r="Q398" s="239"/>
      <c r="R398" s="239"/>
      <c r="S398" s="239"/>
      <c r="T398" s="24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1" t="s">
        <v>154</v>
      </c>
      <c r="AU398" s="241" t="s">
        <v>83</v>
      </c>
      <c r="AV398" s="13" t="s">
        <v>85</v>
      </c>
      <c r="AW398" s="13" t="s">
        <v>32</v>
      </c>
      <c r="AX398" s="13" t="s">
        <v>75</v>
      </c>
      <c r="AY398" s="241" t="s">
        <v>147</v>
      </c>
    </row>
    <row r="399" s="13" customFormat="1">
      <c r="A399" s="13"/>
      <c r="B399" s="230"/>
      <c r="C399" s="231"/>
      <c r="D399" s="232" t="s">
        <v>154</v>
      </c>
      <c r="E399" s="233" t="s">
        <v>1</v>
      </c>
      <c r="F399" s="234" t="s">
        <v>626</v>
      </c>
      <c r="G399" s="231"/>
      <c r="H399" s="235">
        <v>-138.90000000000001</v>
      </c>
      <c r="I399" s="236"/>
      <c r="J399" s="231"/>
      <c r="K399" s="231"/>
      <c r="L399" s="237"/>
      <c r="M399" s="238"/>
      <c r="N399" s="239"/>
      <c r="O399" s="239"/>
      <c r="P399" s="239"/>
      <c r="Q399" s="239"/>
      <c r="R399" s="239"/>
      <c r="S399" s="239"/>
      <c r="T399" s="24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1" t="s">
        <v>154</v>
      </c>
      <c r="AU399" s="241" t="s">
        <v>83</v>
      </c>
      <c r="AV399" s="13" t="s">
        <v>85</v>
      </c>
      <c r="AW399" s="13" t="s">
        <v>32</v>
      </c>
      <c r="AX399" s="13" t="s">
        <v>75</v>
      </c>
      <c r="AY399" s="241" t="s">
        <v>147</v>
      </c>
    </row>
    <row r="400" s="14" customFormat="1">
      <c r="A400" s="14"/>
      <c r="B400" s="253"/>
      <c r="C400" s="254"/>
      <c r="D400" s="232" t="s">
        <v>154</v>
      </c>
      <c r="E400" s="255" t="s">
        <v>1</v>
      </c>
      <c r="F400" s="256" t="s">
        <v>187</v>
      </c>
      <c r="G400" s="254"/>
      <c r="H400" s="257">
        <v>234.40000000000001</v>
      </c>
      <c r="I400" s="258"/>
      <c r="J400" s="254"/>
      <c r="K400" s="254"/>
      <c r="L400" s="259"/>
      <c r="M400" s="260"/>
      <c r="N400" s="261"/>
      <c r="O400" s="261"/>
      <c r="P400" s="261"/>
      <c r="Q400" s="261"/>
      <c r="R400" s="261"/>
      <c r="S400" s="261"/>
      <c r="T400" s="26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3" t="s">
        <v>154</v>
      </c>
      <c r="AU400" s="263" t="s">
        <v>83</v>
      </c>
      <c r="AV400" s="14" t="s">
        <v>152</v>
      </c>
      <c r="AW400" s="14" t="s">
        <v>32</v>
      </c>
      <c r="AX400" s="14" t="s">
        <v>83</v>
      </c>
      <c r="AY400" s="263" t="s">
        <v>147</v>
      </c>
    </row>
    <row r="401" s="2" customFormat="1" ht="24.15" customHeight="1">
      <c r="A401" s="37"/>
      <c r="B401" s="38"/>
      <c r="C401" s="216" t="s">
        <v>627</v>
      </c>
      <c r="D401" s="216" t="s">
        <v>148</v>
      </c>
      <c r="E401" s="217" t="s">
        <v>628</v>
      </c>
      <c r="F401" s="218" t="s">
        <v>629</v>
      </c>
      <c r="G401" s="219" t="s">
        <v>177</v>
      </c>
      <c r="H401" s="220">
        <v>1383.5740000000001</v>
      </c>
      <c r="I401" s="221"/>
      <c r="J401" s="222">
        <f>ROUND(I401*H401,2)</f>
        <v>0</v>
      </c>
      <c r="K401" s="223"/>
      <c r="L401" s="43"/>
      <c r="M401" s="224" t="s">
        <v>1</v>
      </c>
      <c r="N401" s="225" t="s">
        <v>40</v>
      </c>
      <c r="O401" s="90"/>
      <c r="P401" s="226">
        <f>O401*H401</f>
        <v>0</v>
      </c>
      <c r="Q401" s="226">
        <v>0</v>
      </c>
      <c r="R401" s="226">
        <f>Q401*H401</f>
        <v>0</v>
      </c>
      <c r="S401" s="226">
        <v>0</v>
      </c>
      <c r="T401" s="227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28" t="s">
        <v>241</v>
      </c>
      <c r="AT401" s="228" t="s">
        <v>148</v>
      </c>
      <c r="AU401" s="228" t="s">
        <v>83</v>
      </c>
      <c r="AY401" s="16" t="s">
        <v>147</v>
      </c>
      <c r="BE401" s="229">
        <f>IF(N401="základní",J401,0)</f>
        <v>0</v>
      </c>
      <c r="BF401" s="229">
        <f>IF(N401="snížená",J401,0)</f>
        <v>0</v>
      </c>
      <c r="BG401" s="229">
        <f>IF(N401="zákl. přenesená",J401,0)</f>
        <v>0</v>
      </c>
      <c r="BH401" s="229">
        <f>IF(N401="sníž. přenesená",J401,0)</f>
        <v>0</v>
      </c>
      <c r="BI401" s="229">
        <f>IF(N401="nulová",J401,0)</f>
        <v>0</v>
      </c>
      <c r="BJ401" s="16" t="s">
        <v>83</v>
      </c>
      <c r="BK401" s="229">
        <f>ROUND(I401*H401,2)</f>
        <v>0</v>
      </c>
      <c r="BL401" s="16" t="s">
        <v>241</v>
      </c>
      <c r="BM401" s="228" t="s">
        <v>630</v>
      </c>
    </row>
    <row r="402" s="2" customFormat="1" ht="24.15" customHeight="1">
      <c r="A402" s="37"/>
      <c r="B402" s="38"/>
      <c r="C402" s="216" t="s">
        <v>631</v>
      </c>
      <c r="D402" s="216" t="s">
        <v>148</v>
      </c>
      <c r="E402" s="217" t="s">
        <v>632</v>
      </c>
      <c r="F402" s="218" t="s">
        <v>633</v>
      </c>
      <c r="G402" s="219" t="s">
        <v>177</v>
      </c>
      <c r="H402" s="220">
        <v>234.40000000000001</v>
      </c>
      <c r="I402" s="221"/>
      <c r="J402" s="222">
        <f>ROUND(I402*H402,2)</f>
        <v>0</v>
      </c>
      <c r="K402" s="223"/>
      <c r="L402" s="43"/>
      <c r="M402" s="224" t="s">
        <v>1</v>
      </c>
      <c r="N402" s="225" t="s">
        <v>40</v>
      </c>
      <c r="O402" s="90"/>
      <c r="P402" s="226">
        <f>O402*H402</f>
        <v>0</v>
      </c>
      <c r="Q402" s="226">
        <v>0</v>
      </c>
      <c r="R402" s="226">
        <f>Q402*H402</f>
        <v>0</v>
      </c>
      <c r="S402" s="226">
        <v>0</v>
      </c>
      <c r="T402" s="227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28" t="s">
        <v>241</v>
      </c>
      <c r="AT402" s="228" t="s">
        <v>148</v>
      </c>
      <c r="AU402" s="228" t="s">
        <v>83</v>
      </c>
      <c r="AY402" s="16" t="s">
        <v>147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6" t="s">
        <v>83</v>
      </c>
      <c r="BK402" s="229">
        <f>ROUND(I402*H402,2)</f>
        <v>0</v>
      </c>
      <c r="BL402" s="16" t="s">
        <v>241</v>
      </c>
      <c r="BM402" s="228" t="s">
        <v>634</v>
      </c>
    </row>
    <row r="403" s="2" customFormat="1">
      <c r="A403" s="37"/>
      <c r="B403" s="38"/>
      <c r="C403" s="39"/>
      <c r="D403" s="232" t="s">
        <v>232</v>
      </c>
      <c r="E403" s="39"/>
      <c r="F403" s="264" t="s">
        <v>635</v>
      </c>
      <c r="G403" s="39"/>
      <c r="H403" s="39"/>
      <c r="I403" s="265"/>
      <c r="J403" s="39"/>
      <c r="K403" s="39"/>
      <c r="L403" s="43"/>
      <c r="M403" s="266"/>
      <c r="N403" s="267"/>
      <c r="O403" s="90"/>
      <c r="P403" s="90"/>
      <c r="Q403" s="90"/>
      <c r="R403" s="90"/>
      <c r="S403" s="90"/>
      <c r="T403" s="91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232</v>
      </c>
      <c r="AU403" s="16" t="s">
        <v>83</v>
      </c>
    </row>
    <row r="404" s="2" customFormat="1" ht="16.5" customHeight="1">
      <c r="A404" s="37"/>
      <c r="B404" s="38"/>
      <c r="C404" s="216" t="s">
        <v>636</v>
      </c>
      <c r="D404" s="216" t="s">
        <v>148</v>
      </c>
      <c r="E404" s="217" t="s">
        <v>637</v>
      </c>
      <c r="F404" s="218" t="s">
        <v>638</v>
      </c>
      <c r="G404" s="219" t="s">
        <v>177</v>
      </c>
      <c r="H404" s="220">
        <v>1415.922</v>
      </c>
      <c r="I404" s="221"/>
      <c r="J404" s="222">
        <f>ROUND(I404*H404,2)</f>
        <v>0</v>
      </c>
      <c r="K404" s="223"/>
      <c r="L404" s="43"/>
      <c r="M404" s="224" t="s">
        <v>1</v>
      </c>
      <c r="N404" s="225" t="s">
        <v>40</v>
      </c>
      <c r="O404" s="90"/>
      <c r="P404" s="226">
        <f>O404*H404</f>
        <v>0</v>
      </c>
      <c r="Q404" s="226">
        <v>0</v>
      </c>
      <c r="R404" s="226">
        <f>Q404*H404</f>
        <v>0</v>
      </c>
      <c r="S404" s="226">
        <v>0</v>
      </c>
      <c r="T404" s="227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28" t="s">
        <v>241</v>
      </c>
      <c r="AT404" s="228" t="s">
        <v>148</v>
      </c>
      <c r="AU404" s="228" t="s">
        <v>83</v>
      </c>
      <c r="AY404" s="16" t="s">
        <v>147</v>
      </c>
      <c r="BE404" s="229">
        <f>IF(N404="základní",J404,0)</f>
        <v>0</v>
      </c>
      <c r="BF404" s="229">
        <f>IF(N404="snížená",J404,0)</f>
        <v>0</v>
      </c>
      <c r="BG404" s="229">
        <f>IF(N404="zákl. přenesená",J404,0)</f>
        <v>0</v>
      </c>
      <c r="BH404" s="229">
        <f>IF(N404="sníž. přenesená",J404,0)</f>
        <v>0</v>
      </c>
      <c r="BI404" s="229">
        <f>IF(N404="nulová",J404,0)</f>
        <v>0</v>
      </c>
      <c r="BJ404" s="16" t="s">
        <v>83</v>
      </c>
      <c r="BK404" s="229">
        <f>ROUND(I404*H404,2)</f>
        <v>0</v>
      </c>
      <c r="BL404" s="16" t="s">
        <v>241</v>
      </c>
      <c r="BM404" s="228" t="s">
        <v>639</v>
      </c>
    </row>
    <row r="405" s="13" customFormat="1">
      <c r="A405" s="13"/>
      <c r="B405" s="230"/>
      <c r="C405" s="231"/>
      <c r="D405" s="232" t="s">
        <v>154</v>
      </c>
      <c r="E405" s="233" t="s">
        <v>1</v>
      </c>
      <c r="F405" s="234" t="s">
        <v>640</v>
      </c>
      <c r="G405" s="231"/>
      <c r="H405" s="235">
        <v>139.75</v>
      </c>
      <c r="I405" s="236"/>
      <c r="J405" s="231"/>
      <c r="K405" s="231"/>
      <c r="L405" s="237"/>
      <c r="M405" s="238"/>
      <c r="N405" s="239"/>
      <c r="O405" s="239"/>
      <c r="P405" s="239"/>
      <c r="Q405" s="239"/>
      <c r="R405" s="239"/>
      <c r="S405" s="239"/>
      <c r="T405" s="24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1" t="s">
        <v>154</v>
      </c>
      <c r="AU405" s="241" t="s">
        <v>83</v>
      </c>
      <c r="AV405" s="13" t="s">
        <v>85</v>
      </c>
      <c r="AW405" s="13" t="s">
        <v>32</v>
      </c>
      <c r="AX405" s="13" t="s">
        <v>75</v>
      </c>
      <c r="AY405" s="241" t="s">
        <v>147</v>
      </c>
    </row>
    <row r="406" s="13" customFormat="1">
      <c r="A406" s="13"/>
      <c r="B406" s="230"/>
      <c r="C406" s="231"/>
      <c r="D406" s="232" t="s">
        <v>154</v>
      </c>
      <c r="E406" s="233" t="s">
        <v>1</v>
      </c>
      <c r="F406" s="234" t="s">
        <v>641</v>
      </c>
      <c r="G406" s="231"/>
      <c r="H406" s="235">
        <v>117.25</v>
      </c>
      <c r="I406" s="236"/>
      <c r="J406" s="231"/>
      <c r="K406" s="231"/>
      <c r="L406" s="237"/>
      <c r="M406" s="238"/>
      <c r="N406" s="239"/>
      <c r="O406" s="239"/>
      <c r="P406" s="239"/>
      <c r="Q406" s="239"/>
      <c r="R406" s="239"/>
      <c r="S406" s="239"/>
      <c r="T406" s="24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1" t="s">
        <v>154</v>
      </c>
      <c r="AU406" s="241" t="s">
        <v>83</v>
      </c>
      <c r="AV406" s="13" t="s">
        <v>85</v>
      </c>
      <c r="AW406" s="13" t="s">
        <v>32</v>
      </c>
      <c r="AX406" s="13" t="s">
        <v>75</v>
      </c>
      <c r="AY406" s="241" t="s">
        <v>147</v>
      </c>
    </row>
    <row r="407" s="13" customFormat="1">
      <c r="A407" s="13"/>
      <c r="B407" s="230"/>
      <c r="C407" s="231"/>
      <c r="D407" s="232" t="s">
        <v>154</v>
      </c>
      <c r="E407" s="233" t="s">
        <v>1</v>
      </c>
      <c r="F407" s="234" t="s">
        <v>642</v>
      </c>
      <c r="G407" s="231"/>
      <c r="H407" s="235">
        <v>153.80000000000001</v>
      </c>
      <c r="I407" s="236"/>
      <c r="J407" s="231"/>
      <c r="K407" s="231"/>
      <c r="L407" s="237"/>
      <c r="M407" s="238"/>
      <c r="N407" s="239"/>
      <c r="O407" s="239"/>
      <c r="P407" s="239"/>
      <c r="Q407" s="239"/>
      <c r="R407" s="239"/>
      <c r="S407" s="239"/>
      <c r="T407" s="24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1" t="s">
        <v>154</v>
      </c>
      <c r="AU407" s="241" t="s">
        <v>83</v>
      </c>
      <c r="AV407" s="13" t="s">
        <v>85</v>
      </c>
      <c r="AW407" s="13" t="s">
        <v>32</v>
      </c>
      <c r="AX407" s="13" t="s">
        <v>75</v>
      </c>
      <c r="AY407" s="241" t="s">
        <v>147</v>
      </c>
    </row>
    <row r="408" s="13" customFormat="1">
      <c r="A408" s="13"/>
      <c r="B408" s="230"/>
      <c r="C408" s="231"/>
      <c r="D408" s="232" t="s">
        <v>154</v>
      </c>
      <c r="E408" s="233" t="s">
        <v>1</v>
      </c>
      <c r="F408" s="234" t="s">
        <v>643</v>
      </c>
      <c r="G408" s="231"/>
      <c r="H408" s="235">
        <v>60.847999999999999</v>
      </c>
      <c r="I408" s="236"/>
      <c r="J408" s="231"/>
      <c r="K408" s="231"/>
      <c r="L408" s="237"/>
      <c r="M408" s="238"/>
      <c r="N408" s="239"/>
      <c r="O408" s="239"/>
      <c r="P408" s="239"/>
      <c r="Q408" s="239"/>
      <c r="R408" s="239"/>
      <c r="S408" s="239"/>
      <c r="T408" s="24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1" t="s">
        <v>154</v>
      </c>
      <c r="AU408" s="241" t="s">
        <v>83</v>
      </c>
      <c r="AV408" s="13" t="s">
        <v>85</v>
      </c>
      <c r="AW408" s="13" t="s">
        <v>32</v>
      </c>
      <c r="AX408" s="13" t="s">
        <v>75</v>
      </c>
      <c r="AY408" s="241" t="s">
        <v>147</v>
      </c>
    </row>
    <row r="409" s="13" customFormat="1">
      <c r="A409" s="13"/>
      <c r="B409" s="230"/>
      <c r="C409" s="231"/>
      <c r="D409" s="232" t="s">
        <v>154</v>
      </c>
      <c r="E409" s="233" t="s">
        <v>1</v>
      </c>
      <c r="F409" s="234" t="s">
        <v>644</v>
      </c>
      <c r="G409" s="231"/>
      <c r="H409" s="235">
        <v>93.870000000000005</v>
      </c>
      <c r="I409" s="236"/>
      <c r="J409" s="231"/>
      <c r="K409" s="231"/>
      <c r="L409" s="237"/>
      <c r="M409" s="238"/>
      <c r="N409" s="239"/>
      <c r="O409" s="239"/>
      <c r="P409" s="239"/>
      <c r="Q409" s="239"/>
      <c r="R409" s="239"/>
      <c r="S409" s="239"/>
      <c r="T409" s="24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1" t="s">
        <v>154</v>
      </c>
      <c r="AU409" s="241" t="s">
        <v>83</v>
      </c>
      <c r="AV409" s="13" t="s">
        <v>85</v>
      </c>
      <c r="AW409" s="13" t="s">
        <v>32</v>
      </c>
      <c r="AX409" s="13" t="s">
        <v>75</v>
      </c>
      <c r="AY409" s="241" t="s">
        <v>147</v>
      </c>
    </row>
    <row r="410" s="13" customFormat="1">
      <c r="A410" s="13"/>
      <c r="B410" s="230"/>
      <c r="C410" s="231"/>
      <c r="D410" s="232" t="s">
        <v>154</v>
      </c>
      <c r="E410" s="233" t="s">
        <v>1</v>
      </c>
      <c r="F410" s="234" t="s">
        <v>645</v>
      </c>
      <c r="G410" s="231"/>
      <c r="H410" s="235">
        <v>62.899999999999999</v>
      </c>
      <c r="I410" s="236"/>
      <c r="J410" s="231"/>
      <c r="K410" s="231"/>
      <c r="L410" s="237"/>
      <c r="M410" s="238"/>
      <c r="N410" s="239"/>
      <c r="O410" s="239"/>
      <c r="P410" s="239"/>
      <c r="Q410" s="239"/>
      <c r="R410" s="239"/>
      <c r="S410" s="239"/>
      <c r="T410" s="24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1" t="s">
        <v>154</v>
      </c>
      <c r="AU410" s="241" t="s">
        <v>83</v>
      </c>
      <c r="AV410" s="13" t="s">
        <v>85</v>
      </c>
      <c r="AW410" s="13" t="s">
        <v>32</v>
      </c>
      <c r="AX410" s="13" t="s">
        <v>75</v>
      </c>
      <c r="AY410" s="241" t="s">
        <v>147</v>
      </c>
    </row>
    <row r="411" s="13" customFormat="1">
      <c r="A411" s="13"/>
      <c r="B411" s="230"/>
      <c r="C411" s="231"/>
      <c r="D411" s="232" t="s">
        <v>154</v>
      </c>
      <c r="E411" s="233" t="s">
        <v>1</v>
      </c>
      <c r="F411" s="234" t="s">
        <v>646</v>
      </c>
      <c r="G411" s="231"/>
      <c r="H411" s="235">
        <v>23.620000000000001</v>
      </c>
      <c r="I411" s="236"/>
      <c r="J411" s="231"/>
      <c r="K411" s="231"/>
      <c r="L411" s="237"/>
      <c r="M411" s="238"/>
      <c r="N411" s="239"/>
      <c r="O411" s="239"/>
      <c r="P411" s="239"/>
      <c r="Q411" s="239"/>
      <c r="R411" s="239"/>
      <c r="S411" s="239"/>
      <c r="T411" s="24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1" t="s">
        <v>154</v>
      </c>
      <c r="AU411" s="241" t="s">
        <v>83</v>
      </c>
      <c r="AV411" s="13" t="s">
        <v>85</v>
      </c>
      <c r="AW411" s="13" t="s">
        <v>32</v>
      </c>
      <c r="AX411" s="13" t="s">
        <v>75</v>
      </c>
      <c r="AY411" s="241" t="s">
        <v>147</v>
      </c>
    </row>
    <row r="412" s="13" customFormat="1">
      <c r="A412" s="13"/>
      <c r="B412" s="230"/>
      <c r="C412" s="231"/>
      <c r="D412" s="232" t="s">
        <v>154</v>
      </c>
      <c r="E412" s="233" t="s">
        <v>1</v>
      </c>
      <c r="F412" s="234" t="s">
        <v>647</v>
      </c>
      <c r="G412" s="231"/>
      <c r="H412" s="235">
        <v>37.579999999999998</v>
      </c>
      <c r="I412" s="236"/>
      <c r="J412" s="231"/>
      <c r="K412" s="231"/>
      <c r="L412" s="237"/>
      <c r="M412" s="238"/>
      <c r="N412" s="239"/>
      <c r="O412" s="239"/>
      <c r="P412" s="239"/>
      <c r="Q412" s="239"/>
      <c r="R412" s="239"/>
      <c r="S412" s="239"/>
      <c r="T412" s="24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1" t="s">
        <v>154</v>
      </c>
      <c r="AU412" s="241" t="s">
        <v>83</v>
      </c>
      <c r="AV412" s="13" t="s">
        <v>85</v>
      </c>
      <c r="AW412" s="13" t="s">
        <v>32</v>
      </c>
      <c r="AX412" s="13" t="s">
        <v>75</v>
      </c>
      <c r="AY412" s="241" t="s">
        <v>147</v>
      </c>
    </row>
    <row r="413" s="13" customFormat="1">
      <c r="A413" s="13"/>
      <c r="B413" s="230"/>
      <c r="C413" s="231"/>
      <c r="D413" s="232" t="s">
        <v>154</v>
      </c>
      <c r="E413" s="233" t="s">
        <v>1</v>
      </c>
      <c r="F413" s="234" t="s">
        <v>648</v>
      </c>
      <c r="G413" s="231"/>
      <c r="H413" s="235">
        <v>109.30500000000001</v>
      </c>
      <c r="I413" s="236"/>
      <c r="J413" s="231"/>
      <c r="K413" s="231"/>
      <c r="L413" s="237"/>
      <c r="M413" s="238"/>
      <c r="N413" s="239"/>
      <c r="O413" s="239"/>
      <c r="P413" s="239"/>
      <c r="Q413" s="239"/>
      <c r="R413" s="239"/>
      <c r="S413" s="239"/>
      <c r="T413" s="24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1" t="s">
        <v>154</v>
      </c>
      <c r="AU413" s="241" t="s">
        <v>83</v>
      </c>
      <c r="AV413" s="13" t="s">
        <v>85</v>
      </c>
      <c r="AW413" s="13" t="s">
        <v>32</v>
      </c>
      <c r="AX413" s="13" t="s">
        <v>75</v>
      </c>
      <c r="AY413" s="241" t="s">
        <v>147</v>
      </c>
    </row>
    <row r="414" s="13" customFormat="1">
      <c r="A414" s="13"/>
      <c r="B414" s="230"/>
      <c r="C414" s="231"/>
      <c r="D414" s="232" t="s">
        <v>154</v>
      </c>
      <c r="E414" s="233" t="s">
        <v>1</v>
      </c>
      <c r="F414" s="234" t="s">
        <v>649</v>
      </c>
      <c r="G414" s="231"/>
      <c r="H414" s="235">
        <v>109.405</v>
      </c>
      <c r="I414" s="236"/>
      <c r="J414" s="231"/>
      <c r="K414" s="231"/>
      <c r="L414" s="237"/>
      <c r="M414" s="238"/>
      <c r="N414" s="239"/>
      <c r="O414" s="239"/>
      <c r="P414" s="239"/>
      <c r="Q414" s="239"/>
      <c r="R414" s="239"/>
      <c r="S414" s="239"/>
      <c r="T414" s="24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1" t="s">
        <v>154</v>
      </c>
      <c r="AU414" s="241" t="s">
        <v>83</v>
      </c>
      <c r="AV414" s="13" t="s">
        <v>85</v>
      </c>
      <c r="AW414" s="13" t="s">
        <v>32</v>
      </c>
      <c r="AX414" s="13" t="s">
        <v>75</v>
      </c>
      <c r="AY414" s="241" t="s">
        <v>147</v>
      </c>
    </row>
    <row r="415" s="13" customFormat="1">
      <c r="A415" s="13"/>
      <c r="B415" s="230"/>
      <c r="C415" s="231"/>
      <c r="D415" s="232" t="s">
        <v>154</v>
      </c>
      <c r="E415" s="233" t="s">
        <v>1</v>
      </c>
      <c r="F415" s="234" t="s">
        <v>650</v>
      </c>
      <c r="G415" s="231"/>
      <c r="H415" s="235">
        <v>117.45399999999999</v>
      </c>
      <c r="I415" s="236"/>
      <c r="J415" s="231"/>
      <c r="K415" s="231"/>
      <c r="L415" s="237"/>
      <c r="M415" s="238"/>
      <c r="N415" s="239"/>
      <c r="O415" s="239"/>
      <c r="P415" s="239"/>
      <c r="Q415" s="239"/>
      <c r="R415" s="239"/>
      <c r="S415" s="239"/>
      <c r="T415" s="24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1" t="s">
        <v>154</v>
      </c>
      <c r="AU415" s="241" t="s">
        <v>83</v>
      </c>
      <c r="AV415" s="13" t="s">
        <v>85</v>
      </c>
      <c r="AW415" s="13" t="s">
        <v>32</v>
      </c>
      <c r="AX415" s="13" t="s">
        <v>75</v>
      </c>
      <c r="AY415" s="241" t="s">
        <v>147</v>
      </c>
    </row>
    <row r="416" s="13" customFormat="1">
      <c r="A416" s="13"/>
      <c r="B416" s="230"/>
      <c r="C416" s="231"/>
      <c r="D416" s="232" t="s">
        <v>154</v>
      </c>
      <c r="E416" s="233" t="s">
        <v>1</v>
      </c>
      <c r="F416" s="234" t="s">
        <v>651</v>
      </c>
      <c r="G416" s="231"/>
      <c r="H416" s="235">
        <v>94.599999999999994</v>
      </c>
      <c r="I416" s="236"/>
      <c r="J416" s="231"/>
      <c r="K416" s="231"/>
      <c r="L416" s="237"/>
      <c r="M416" s="238"/>
      <c r="N416" s="239"/>
      <c r="O416" s="239"/>
      <c r="P416" s="239"/>
      <c r="Q416" s="239"/>
      <c r="R416" s="239"/>
      <c r="S416" s="239"/>
      <c r="T416" s="24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1" t="s">
        <v>154</v>
      </c>
      <c r="AU416" s="241" t="s">
        <v>83</v>
      </c>
      <c r="AV416" s="13" t="s">
        <v>85</v>
      </c>
      <c r="AW416" s="13" t="s">
        <v>32</v>
      </c>
      <c r="AX416" s="13" t="s">
        <v>75</v>
      </c>
      <c r="AY416" s="241" t="s">
        <v>147</v>
      </c>
    </row>
    <row r="417" s="13" customFormat="1">
      <c r="A417" s="13"/>
      <c r="B417" s="230"/>
      <c r="C417" s="231"/>
      <c r="D417" s="232" t="s">
        <v>154</v>
      </c>
      <c r="E417" s="233" t="s">
        <v>1</v>
      </c>
      <c r="F417" s="234" t="s">
        <v>652</v>
      </c>
      <c r="G417" s="231"/>
      <c r="H417" s="235">
        <v>94.599999999999994</v>
      </c>
      <c r="I417" s="236"/>
      <c r="J417" s="231"/>
      <c r="K417" s="231"/>
      <c r="L417" s="237"/>
      <c r="M417" s="238"/>
      <c r="N417" s="239"/>
      <c r="O417" s="239"/>
      <c r="P417" s="239"/>
      <c r="Q417" s="239"/>
      <c r="R417" s="239"/>
      <c r="S417" s="239"/>
      <c r="T417" s="24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1" t="s">
        <v>154</v>
      </c>
      <c r="AU417" s="241" t="s">
        <v>83</v>
      </c>
      <c r="AV417" s="13" t="s">
        <v>85</v>
      </c>
      <c r="AW417" s="13" t="s">
        <v>32</v>
      </c>
      <c r="AX417" s="13" t="s">
        <v>75</v>
      </c>
      <c r="AY417" s="241" t="s">
        <v>147</v>
      </c>
    </row>
    <row r="418" s="13" customFormat="1">
      <c r="A418" s="13"/>
      <c r="B418" s="230"/>
      <c r="C418" s="231"/>
      <c r="D418" s="232" t="s">
        <v>154</v>
      </c>
      <c r="E418" s="233" t="s">
        <v>1</v>
      </c>
      <c r="F418" s="234" t="s">
        <v>653</v>
      </c>
      <c r="G418" s="231"/>
      <c r="H418" s="235">
        <v>102.14</v>
      </c>
      <c r="I418" s="236"/>
      <c r="J418" s="231"/>
      <c r="K418" s="231"/>
      <c r="L418" s="237"/>
      <c r="M418" s="238"/>
      <c r="N418" s="239"/>
      <c r="O418" s="239"/>
      <c r="P418" s="239"/>
      <c r="Q418" s="239"/>
      <c r="R418" s="239"/>
      <c r="S418" s="239"/>
      <c r="T418" s="24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1" t="s">
        <v>154</v>
      </c>
      <c r="AU418" s="241" t="s">
        <v>83</v>
      </c>
      <c r="AV418" s="13" t="s">
        <v>85</v>
      </c>
      <c r="AW418" s="13" t="s">
        <v>32</v>
      </c>
      <c r="AX418" s="13" t="s">
        <v>75</v>
      </c>
      <c r="AY418" s="241" t="s">
        <v>147</v>
      </c>
    </row>
    <row r="419" s="13" customFormat="1">
      <c r="A419" s="13"/>
      <c r="B419" s="230"/>
      <c r="C419" s="231"/>
      <c r="D419" s="232" t="s">
        <v>154</v>
      </c>
      <c r="E419" s="233" t="s">
        <v>1</v>
      </c>
      <c r="F419" s="234" t="s">
        <v>654</v>
      </c>
      <c r="G419" s="231"/>
      <c r="H419" s="235">
        <v>26.899999999999999</v>
      </c>
      <c r="I419" s="236"/>
      <c r="J419" s="231"/>
      <c r="K419" s="231"/>
      <c r="L419" s="237"/>
      <c r="M419" s="238"/>
      <c r="N419" s="239"/>
      <c r="O419" s="239"/>
      <c r="P419" s="239"/>
      <c r="Q419" s="239"/>
      <c r="R419" s="239"/>
      <c r="S419" s="239"/>
      <c r="T419" s="24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1" t="s">
        <v>154</v>
      </c>
      <c r="AU419" s="241" t="s">
        <v>83</v>
      </c>
      <c r="AV419" s="13" t="s">
        <v>85</v>
      </c>
      <c r="AW419" s="13" t="s">
        <v>32</v>
      </c>
      <c r="AX419" s="13" t="s">
        <v>75</v>
      </c>
      <c r="AY419" s="241" t="s">
        <v>147</v>
      </c>
    </row>
    <row r="420" s="13" customFormat="1">
      <c r="A420" s="13"/>
      <c r="B420" s="230"/>
      <c r="C420" s="231"/>
      <c r="D420" s="232" t="s">
        <v>154</v>
      </c>
      <c r="E420" s="233" t="s">
        <v>1</v>
      </c>
      <c r="F420" s="234" t="s">
        <v>655</v>
      </c>
      <c r="G420" s="231"/>
      <c r="H420" s="235">
        <v>27.399999999999999</v>
      </c>
      <c r="I420" s="236"/>
      <c r="J420" s="231"/>
      <c r="K420" s="231"/>
      <c r="L420" s="237"/>
      <c r="M420" s="238"/>
      <c r="N420" s="239"/>
      <c r="O420" s="239"/>
      <c r="P420" s="239"/>
      <c r="Q420" s="239"/>
      <c r="R420" s="239"/>
      <c r="S420" s="239"/>
      <c r="T420" s="24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1" t="s">
        <v>154</v>
      </c>
      <c r="AU420" s="241" t="s">
        <v>83</v>
      </c>
      <c r="AV420" s="13" t="s">
        <v>85</v>
      </c>
      <c r="AW420" s="13" t="s">
        <v>32</v>
      </c>
      <c r="AX420" s="13" t="s">
        <v>75</v>
      </c>
      <c r="AY420" s="241" t="s">
        <v>147</v>
      </c>
    </row>
    <row r="421" s="13" customFormat="1">
      <c r="A421" s="13"/>
      <c r="B421" s="230"/>
      <c r="C421" s="231"/>
      <c r="D421" s="232" t="s">
        <v>154</v>
      </c>
      <c r="E421" s="233" t="s">
        <v>1</v>
      </c>
      <c r="F421" s="234" t="s">
        <v>656</v>
      </c>
      <c r="G421" s="231"/>
      <c r="H421" s="235">
        <v>44.5</v>
      </c>
      <c r="I421" s="236"/>
      <c r="J421" s="231"/>
      <c r="K421" s="231"/>
      <c r="L421" s="237"/>
      <c r="M421" s="238"/>
      <c r="N421" s="239"/>
      <c r="O421" s="239"/>
      <c r="P421" s="239"/>
      <c r="Q421" s="239"/>
      <c r="R421" s="239"/>
      <c r="S421" s="239"/>
      <c r="T421" s="24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1" t="s">
        <v>154</v>
      </c>
      <c r="AU421" s="241" t="s">
        <v>83</v>
      </c>
      <c r="AV421" s="13" t="s">
        <v>85</v>
      </c>
      <c r="AW421" s="13" t="s">
        <v>32</v>
      </c>
      <c r="AX421" s="13" t="s">
        <v>75</v>
      </c>
      <c r="AY421" s="241" t="s">
        <v>147</v>
      </c>
    </row>
    <row r="422" s="14" customFormat="1">
      <c r="A422" s="14"/>
      <c r="B422" s="253"/>
      <c r="C422" s="254"/>
      <c r="D422" s="232" t="s">
        <v>154</v>
      </c>
      <c r="E422" s="255" t="s">
        <v>1</v>
      </c>
      <c r="F422" s="256" t="s">
        <v>187</v>
      </c>
      <c r="G422" s="254"/>
      <c r="H422" s="257">
        <v>1415.922</v>
      </c>
      <c r="I422" s="258"/>
      <c r="J422" s="254"/>
      <c r="K422" s="254"/>
      <c r="L422" s="259"/>
      <c r="M422" s="260"/>
      <c r="N422" s="261"/>
      <c r="O422" s="261"/>
      <c r="P422" s="261"/>
      <c r="Q422" s="261"/>
      <c r="R422" s="261"/>
      <c r="S422" s="261"/>
      <c r="T422" s="26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3" t="s">
        <v>154</v>
      </c>
      <c r="AU422" s="263" t="s">
        <v>83</v>
      </c>
      <c r="AV422" s="14" t="s">
        <v>152</v>
      </c>
      <c r="AW422" s="14" t="s">
        <v>32</v>
      </c>
      <c r="AX422" s="14" t="s">
        <v>83</v>
      </c>
      <c r="AY422" s="263" t="s">
        <v>147</v>
      </c>
    </row>
    <row r="423" s="2" customFormat="1" ht="24.15" customHeight="1">
      <c r="A423" s="37"/>
      <c r="B423" s="38"/>
      <c r="C423" s="216" t="s">
        <v>657</v>
      </c>
      <c r="D423" s="216" t="s">
        <v>148</v>
      </c>
      <c r="E423" s="217" t="s">
        <v>658</v>
      </c>
      <c r="F423" s="218" t="s">
        <v>659</v>
      </c>
      <c r="G423" s="219" t="s">
        <v>183</v>
      </c>
      <c r="H423" s="220">
        <v>278.69999999999999</v>
      </c>
      <c r="I423" s="221"/>
      <c r="J423" s="222">
        <f>ROUND(I423*H423,2)</f>
        <v>0</v>
      </c>
      <c r="K423" s="223"/>
      <c r="L423" s="43"/>
      <c r="M423" s="224" t="s">
        <v>1</v>
      </c>
      <c r="N423" s="225" t="s">
        <v>40</v>
      </c>
      <c r="O423" s="90"/>
      <c r="P423" s="226">
        <f>O423*H423</f>
        <v>0</v>
      </c>
      <c r="Q423" s="226">
        <v>0</v>
      </c>
      <c r="R423" s="226">
        <f>Q423*H423</f>
        <v>0</v>
      </c>
      <c r="S423" s="226">
        <v>0</v>
      </c>
      <c r="T423" s="227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28" t="s">
        <v>241</v>
      </c>
      <c r="AT423" s="228" t="s">
        <v>148</v>
      </c>
      <c r="AU423" s="228" t="s">
        <v>83</v>
      </c>
      <c r="AY423" s="16" t="s">
        <v>147</v>
      </c>
      <c r="BE423" s="229">
        <f>IF(N423="základní",J423,0)</f>
        <v>0</v>
      </c>
      <c r="BF423" s="229">
        <f>IF(N423="snížená",J423,0)</f>
        <v>0</v>
      </c>
      <c r="BG423" s="229">
        <f>IF(N423="zákl. přenesená",J423,0)</f>
        <v>0</v>
      </c>
      <c r="BH423" s="229">
        <f>IF(N423="sníž. přenesená",J423,0)</f>
        <v>0</v>
      </c>
      <c r="BI423" s="229">
        <f>IF(N423="nulová",J423,0)</f>
        <v>0</v>
      </c>
      <c r="BJ423" s="16" t="s">
        <v>83</v>
      </c>
      <c r="BK423" s="229">
        <f>ROUND(I423*H423,2)</f>
        <v>0</v>
      </c>
      <c r="BL423" s="16" t="s">
        <v>241</v>
      </c>
      <c r="BM423" s="228" t="s">
        <v>660</v>
      </c>
    </row>
    <row r="424" s="2" customFormat="1">
      <c r="A424" s="37"/>
      <c r="B424" s="38"/>
      <c r="C424" s="39"/>
      <c r="D424" s="232" t="s">
        <v>232</v>
      </c>
      <c r="E424" s="39"/>
      <c r="F424" s="264" t="s">
        <v>661</v>
      </c>
      <c r="G424" s="39"/>
      <c r="H424" s="39"/>
      <c r="I424" s="265"/>
      <c r="J424" s="39"/>
      <c r="K424" s="39"/>
      <c r="L424" s="43"/>
      <c r="M424" s="266"/>
      <c r="N424" s="267"/>
      <c r="O424" s="90"/>
      <c r="P424" s="90"/>
      <c r="Q424" s="90"/>
      <c r="R424" s="90"/>
      <c r="S424" s="90"/>
      <c r="T424" s="91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232</v>
      </c>
      <c r="AU424" s="16" t="s">
        <v>83</v>
      </c>
    </row>
    <row r="425" s="13" customFormat="1">
      <c r="A425" s="13"/>
      <c r="B425" s="230"/>
      <c r="C425" s="231"/>
      <c r="D425" s="232" t="s">
        <v>154</v>
      </c>
      <c r="E425" s="233" t="s">
        <v>1</v>
      </c>
      <c r="F425" s="234" t="s">
        <v>662</v>
      </c>
      <c r="G425" s="231"/>
      <c r="H425" s="235">
        <v>278.69999999999999</v>
      </c>
      <c r="I425" s="236"/>
      <c r="J425" s="231"/>
      <c r="K425" s="231"/>
      <c r="L425" s="237"/>
      <c r="M425" s="238"/>
      <c r="N425" s="239"/>
      <c r="O425" s="239"/>
      <c r="P425" s="239"/>
      <c r="Q425" s="239"/>
      <c r="R425" s="239"/>
      <c r="S425" s="239"/>
      <c r="T425" s="24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1" t="s">
        <v>154</v>
      </c>
      <c r="AU425" s="241" t="s">
        <v>83</v>
      </c>
      <c r="AV425" s="13" t="s">
        <v>85</v>
      </c>
      <c r="AW425" s="13" t="s">
        <v>32</v>
      </c>
      <c r="AX425" s="13" t="s">
        <v>83</v>
      </c>
      <c r="AY425" s="241" t="s">
        <v>147</v>
      </c>
    </row>
    <row r="426" s="12" customFormat="1" ht="25.92" customHeight="1">
      <c r="A426" s="12"/>
      <c r="B426" s="202"/>
      <c r="C426" s="203"/>
      <c r="D426" s="204" t="s">
        <v>74</v>
      </c>
      <c r="E426" s="205" t="s">
        <v>663</v>
      </c>
      <c r="F426" s="205" t="s">
        <v>664</v>
      </c>
      <c r="G426" s="203"/>
      <c r="H426" s="203"/>
      <c r="I426" s="206"/>
      <c r="J426" s="207">
        <f>BK426</f>
        <v>0</v>
      </c>
      <c r="K426" s="203"/>
      <c r="L426" s="208"/>
      <c r="M426" s="209"/>
      <c r="N426" s="210"/>
      <c r="O426" s="210"/>
      <c r="P426" s="211">
        <f>P427</f>
        <v>0</v>
      </c>
      <c r="Q426" s="210"/>
      <c r="R426" s="211">
        <f>R427</f>
        <v>1.8594043199999999</v>
      </c>
      <c r="S426" s="210"/>
      <c r="T426" s="212">
        <f>T427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13" t="s">
        <v>85</v>
      </c>
      <c r="AT426" s="214" t="s">
        <v>74</v>
      </c>
      <c r="AU426" s="214" t="s">
        <v>75</v>
      </c>
      <c r="AY426" s="213" t="s">
        <v>147</v>
      </c>
      <c r="BK426" s="215">
        <f>BK427</f>
        <v>0</v>
      </c>
    </row>
    <row r="427" s="12" customFormat="1" ht="22.8" customHeight="1">
      <c r="A427" s="12"/>
      <c r="B427" s="202"/>
      <c r="C427" s="203"/>
      <c r="D427" s="204" t="s">
        <v>74</v>
      </c>
      <c r="E427" s="268" t="s">
        <v>665</v>
      </c>
      <c r="F427" s="268" t="s">
        <v>666</v>
      </c>
      <c r="G427" s="203"/>
      <c r="H427" s="203"/>
      <c r="I427" s="206"/>
      <c r="J427" s="269">
        <f>BK427</f>
        <v>0</v>
      </c>
      <c r="K427" s="203"/>
      <c r="L427" s="208"/>
      <c r="M427" s="209"/>
      <c r="N427" s="210"/>
      <c r="O427" s="210"/>
      <c r="P427" s="211">
        <f>SUM(P428:P473)</f>
        <v>0</v>
      </c>
      <c r="Q427" s="210"/>
      <c r="R427" s="211">
        <f>SUM(R428:R473)</f>
        <v>1.8594043199999999</v>
      </c>
      <c r="S427" s="210"/>
      <c r="T427" s="212">
        <f>SUM(T428:T473)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13" t="s">
        <v>85</v>
      </c>
      <c r="AT427" s="214" t="s">
        <v>74</v>
      </c>
      <c r="AU427" s="214" t="s">
        <v>83</v>
      </c>
      <c r="AY427" s="213" t="s">
        <v>147</v>
      </c>
      <c r="BK427" s="215">
        <f>SUM(BK428:BK473)</f>
        <v>0</v>
      </c>
    </row>
    <row r="428" s="2" customFormat="1" ht="16.5" customHeight="1">
      <c r="A428" s="37"/>
      <c r="B428" s="38"/>
      <c r="C428" s="216" t="s">
        <v>667</v>
      </c>
      <c r="D428" s="216" t="s">
        <v>148</v>
      </c>
      <c r="E428" s="217" t="s">
        <v>668</v>
      </c>
      <c r="F428" s="218" t="s">
        <v>669</v>
      </c>
      <c r="G428" s="219" t="s">
        <v>456</v>
      </c>
      <c r="H428" s="220">
        <v>4</v>
      </c>
      <c r="I428" s="221"/>
      <c r="J428" s="222">
        <f>ROUND(I428*H428,2)</f>
        <v>0</v>
      </c>
      <c r="K428" s="223"/>
      <c r="L428" s="43"/>
      <c r="M428" s="224" t="s">
        <v>1</v>
      </c>
      <c r="N428" s="225" t="s">
        <v>40</v>
      </c>
      <c r="O428" s="90"/>
      <c r="P428" s="226">
        <f>O428*H428</f>
        <v>0</v>
      </c>
      <c r="Q428" s="226">
        <v>0</v>
      </c>
      <c r="R428" s="226">
        <f>Q428*H428</f>
        <v>0</v>
      </c>
      <c r="S428" s="226">
        <v>0</v>
      </c>
      <c r="T428" s="227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28" t="s">
        <v>241</v>
      </c>
      <c r="AT428" s="228" t="s">
        <v>148</v>
      </c>
      <c r="AU428" s="228" t="s">
        <v>85</v>
      </c>
      <c r="AY428" s="16" t="s">
        <v>147</v>
      </c>
      <c r="BE428" s="229">
        <f>IF(N428="základní",J428,0)</f>
        <v>0</v>
      </c>
      <c r="BF428" s="229">
        <f>IF(N428="snížená",J428,0)</f>
        <v>0</v>
      </c>
      <c r="BG428" s="229">
        <f>IF(N428="zákl. přenesená",J428,0)</f>
        <v>0</v>
      </c>
      <c r="BH428" s="229">
        <f>IF(N428="sníž. přenesená",J428,0)</f>
        <v>0</v>
      </c>
      <c r="BI428" s="229">
        <f>IF(N428="nulová",J428,0)</f>
        <v>0</v>
      </c>
      <c r="BJ428" s="16" t="s">
        <v>83</v>
      </c>
      <c r="BK428" s="229">
        <f>ROUND(I428*H428,2)</f>
        <v>0</v>
      </c>
      <c r="BL428" s="16" t="s">
        <v>241</v>
      </c>
      <c r="BM428" s="228" t="s">
        <v>670</v>
      </c>
    </row>
    <row r="429" s="2" customFormat="1" ht="24.15" customHeight="1">
      <c r="A429" s="37"/>
      <c r="B429" s="38"/>
      <c r="C429" s="216" t="s">
        <v>671</v>
      </c>
      <c r="D429" s="216" t="s">
        <v>148</v>
      </c>
      <c r="E429" s="217" t="s">
        <v>672</v>
      </c>
      <c r="F429" s="218" t="s">
        <v>673</v>
      </c>
      <c r="G429" s="219" t="s">
        <v>177</v>
      </c>
      <c r="H429" s="220">
        <v>685</v>
      </c>
      <c r="I429" s="221"/>
      <c r="J429" s="222">
        <f>ROUND(I429*H429,2)</f>
        <v>0</v>
      </c>
      <c r="K429" s="223"/>
      <c r="L429" s="43"/>
      <c r="M429" s="224" t="s">
        <v>1</v>
      </c>
      <c r="N429" s="225" t="s">
        <v>40</v>
      </c>
      <c r="O429" s="90"/>
      <c r="P429" s="226">
        <f>O429*H429</f>
        <v>0</v>
      </c>
      <c r="Q429" s="226">
        <v>0</v>
      </c>
      <c r="R429" s="226">
        <f>Q429*H429</f>
        <v>0</v>
      </c>
      <c r="S429" s="226">
        <v>0</v>
      </c>
      <c r="T429" s="227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28" t="s">
        <v>241</v>
      </c>
      <c r="AT429" s="228" t="s">
        <v>148</v>
      </c>
      <c r="AU429" s="228" t="s">
        <v>85</v>
      </c>
      <c r="AY429" s="16" t="s">
        <v>147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6" t="s">
        <v>83</v>
      </c>
      <c r="BK429" s="229">
        <f>ROUND(I429*H429,2)</f>
        <v>0</v>
      </c>
      <c r="BL429" s="16" t="s">
        <v>241</v>
      </c>
      <c r="BM429" s="228" t="s">
        <v>674</v>
      </c>
    </row>
    <row r="430" s="13" customFormat="1">
      <c r="A430" s="13"/>
      <c r="B430" s="230"/>
      <c r="C430" s="231"/>
      <c r="D430" s="232" t="s">
        <v>154</v>
      </c>
      <c r="E430" s="233" t="s">
        <v>1</v>
      </c>
      <c r="F430" s="234" t="s">
        <v>675</v>
      </c>
      <c r="G430" s="231"/>
      <c r="H430" s="235">
        <v>581</v>
      </c>
      <c r="I430" s="236"/>
      <c r="J430" s="231"/>
      <c r="K430" s="231"/>
      <c r="L430" s="237"/>
      <c r="M430" s="238"/>
      <c r="N430" s="239"/>
      <c r="O430" s="239"/>
      <c r="P430" s="239"/>
      <c r="Q430" s="239"/>
      <c r="R430" s="239"/>
      <c r="S430" s="239"/>
      <c r="T430" s="24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1" t="s">
        <v>154</v>
      </c>
      <c r="AU430" s="241" t="s">
        <v>85</v>
      </c>
      <c r="AV430" s="13" t="s">
        <v>85</v>
      </c>
      <c r="AW430" s="13" t="s">
        <v>32</v>
      </c>
      <c r="AX430" s="13" t="s">
        <v>75</v>
      </c>
      <c r="AY430" s="241" t="s">
        <v>147</v>
      </c>
    </row>
    <row r="431" s="13" customFormat="1">
      <c r="A431" s="13"/>
      <c r="B431" s="230"/>
      <c r="C431" s="231"/>
      <c r="D431" s="232" t="s">
        <v>154</v>
      </c>
      <c r="E431" s="233" t="s">
        <v>1</v>
      </c>
      <c r="F431" s="234" t="s">
        <v>676</v>
      </c>
      <c r="G431" s="231"/>
      <c r="H431" s="235">
        <v>104</v>
      </c>
      <c r="I431" s="236"/>
      <c r="J431" s="231"/>
      <c r="K431" s="231"/>
      <c r="L431" s="237"/>
      <c r="M431" s="238"/>
      <c r="N431" s="239"/>
      <c r="O431" s="239"/>
      <c r="P431" s="239"/>
      <c r="Q431" s="239"/>
      <c r="R431" s="239"/>
      <c r="S431" s="239"/>
      <c r="T431" s="240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1" t="s">
        <v>154</v>
      </c>
      <c r="AU431" s="241" t="s">
        <v>85</v>
      </c>
      <c r="AV431" s="13" t="s">
        <v>85</v>
      </c>
      <c r="AW431" s="13" t="s">
        <v>32</v>
      </c>
      <c r="AX431" s="13" t="s">
        <v>75</v>
      </c>
      <c r="AY431" s="241" t="s">
        <v>147</v>
      </c>
    </row>
    <row r="432" s="14" customFormat="1">
      <c r="A432" s="14"/>
      <c r="B432" s="253"/>
      <c r="C432" s="254"/>
      <c r="D432" s="232" t="s">
        <v>154</v>
      </c>
      <c r="E432" s="255" t="s">
        <v>1</v>
      </c>
      <c r="F432" s="256" t="s">
        <v>187</v>
      </c>
      <c r="G432" s="254"/>
      <c r="H432" s="257">
        <v>685</v>
      </c>
      <c r="I432" s="258"/>
      <c r="J432" s="254"/>
      <c r="K432" s="254"/>
      <c r="L432" s="259"/>
      <c r="M432" s="260"/>
      <c r="N432" s="261"/>
      <c r="O432" s="261"/>
      <c r="P432" s="261"/>
      <c r="Q432" s="261"/>
      <c r="R432" s="261"/>
      <c r="S432" s="261"/>
      <c r="T432" s="26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3" t="s">
        <v>154</v>
      </c>
      <c r="AU432" s="263" t="s">
        <v>85</v>
      </c>
      <c r="AV432" s="14" t="s">
        <v>152</v>
      </c>
      <c r="AW432" s="14" t="s">
        <v>32</v>
      </c>
      <c r="AX432" s="14" t="s">
        <v>83</v>
      </c>
      <c r="AY432" s="263" t="s">
        <v>147</v>
      </c>
    </row>
    <row r="433" s="2" customFormat="1" ht="24.15" customHeight="1">
      <c r="A433" s="37"/>
      <c r="B433" s="38"/>
      <c r="C433" s="216" t="s">
        <v>677</v>
      </c>
      <c r="D433" s="216" t="s">
        <v>148</v>
      </c>
      <c r="E433" s="217" t="s">
        <v>678</v>
      </c>
      <c r="F433" s="218" t="s">
        <v>679</v>
      </c>
      <c r="G433" s="219" t="s">
        <v>177</v>
      </c>
      <c r="H433" s="220">
        <v>19.399999999999999</v>
      </c>
      <c r="I433" s="221"/>
      <c r="J433" s="222">
        <f>ROUND(I433*H433,2)</f>
        <v>0</v>
      </c>
      <c r="K433" s="223"/>
      <c r="L433" s="43"/>
      <c r="M433" s="224" t="s">
        <v>1</v>
      </c>
      <c r="N433" s="225" t="s">
        <v>40</v>
      </c>
      <c r="O433" s="90"/>
      <c r="P433" s="226">
        <f>O433*H433</f>
        <v>0</v>
      </c>
      <c r="Q433" s="226">
        <v>0.00021000000000000001</v>
      </c>
      <c r="R433" s="226">
        <f>Q433*H433</f>
        <v>0.0040739999999999995</v>
      </c>
      <c r="S433" s="226">
        <v>0</v>
      </c>
      <c r="T433" s="227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28" t="s">
        <v>241</v>
      </c>
      <c r="AT433" s="228" t="s">
        <v>148</v>
      </c>
      <c r="AU433" s="228" t="s">
        <v>85</v>
      </c>
      <c r="AY433" s="16" t="s">
        <v>147</v>
      </c>
      <c r="BE433" s="229">
        <f>IF(N433="základní",J433,0)</f>
        <v>0</v>
      </c>
      <c r="BF433" s="229">
        <f>IF(N433="snížená",J433,0)</f>
        <v>0</v>
      </c>
      <c r="BG433" s="229">
        <f>IF(N433="zákl. přenesená",J433,0)</f>
        <v>0</v>
      </c>
      <c r="BH433" s="229">
        <f>IF(N433="sníž. přenesená",J433,0)</f>
        <v>0</v>
      </c>
      <c r="BI433" s="229">
        <f>IF(N433="nulová",J433,0)</f>
        <v>0</v>
      </c>
      <c r="BJ433" s="16" t="s">
        <v>83</v>
      </c>
      <c r="BK433" s="229">
        <f>ROUND(I433*H433,2)</f>
        <v>0</v>
      </c>
      <c r="BL433" s="16" t="s">
        <v>241</v>
      </c>
      <c r="BM433" s="228" t="s">
        <v>680</v>
      </c>
    </row>
    <row r="434" s="2" customFormat="1">
      <c r="A434" s="37"/>
      <c r="B434" s="38"/>
      <c r="C434" s="39"/>
      <c r="D434" s="232" t="s">
        <v>232</v>
      </c>
      <c r="E434" s="39"/>
      <c r="F434" s="264" t="s">
        <v>681</v>
      </c>
      <c r="G434" s="39"/>
      <c r="H434" s="39"/>
      <c r="I434" s="265"/>
      <c r="J434" s="39"/>
      <c r="K434" s="39"/>
      <c r="L434" s="43"/>
      <c r="M434" s="266"/>
      <c r="N434" s="267"/>
      <c r="O434" s="90"/>
      <c r="P434" s="90"/>
      <c r="Q434" s="90"/>
      <c r="R434" s="90"/>
      <c r="S434" s="90"/>
      <c r="T434" s="91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232</v>
      </c>
      <c r="AU434" s="16" t="s">
        <v>85</v>
      </c>
    </row>
    <row r="435" s="13" customFormat="1">
      <c r="A435" s="13"/>
      <c r="B435" s="230"/>
      <c r="C435" s="231"/>
      <c r="D435" s="232" t="s">
        <v>154</v>
      </c>
      <c r="E435" s="233" t="s">
        <v>1</v>
      </c>
      <c r="F435" s="234" t="s">
        <v>682</v>
      </c>
      <c r="G435" s="231"/>
      <c r="H435" s="235">
        <v>2.2000000000000002</v>
      </c>
      <c r="I435" s="236"/>
      <c r="J435" s="231"/>
      <c r="K435" s="231"/>
      <c r="L435" s="237"/>
      <c r="M435" s="238"/>
      <c r="N435" s="239"/>
      <c r="O435" s="239"/>
      <c r="P435" s="239"/>
      <c r="Q435" s="239"/>
      <c r="R435" s="239"/>
      <c r="S435" s="239"/>
      <c r="T435" s="24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1" t="s">
        <v>154</v>
      </c>
      <c r="AU435" s="241" t="s">
        <v>85</v>
      </c>
      <c r="AV435" s="13" t="s">
        <v>85</v>
      </c>
      <c r="AW435" s="13" t="s">
        <v>32</v>
      </c>
      <c r="AX435" s="13" t="s">
        <v>75</v>
      </c>
      <c r="AY435" s="241" t="s">
        <v>147</v>
      </c>
    </row>
    <row r="436" s="13" customFormat="1">
      <c r="A436" s="13"/>
      <c r="B436" s="230"/>
      <c r="C436" s="231"/>
      <c r="D436" s="232" t="s">
        <v>154</v>
      </c>
      <c r="E436" s="233" t="s">
        <v>1</v>
      </c>
      <c r="F436" s="234" t="s">
        <v>683</v>
      </c>
      <c r="G436" s="231"/>
      <c r="H436" s="235">
        <v>2.2000000000000002</v>
      </c>
      <c r="I436" s="236"/>
      <c r="J436" s="231"/>
      <c r="K436" s="231"/>
      <c r="L436" s="237"/>
      <c r="M436" s="238"/>
      <c r="N436" s="239"/>
      <c r="O436" s="239"/>
      <c r="P436" s="239"/>
      <c r="Q436" s="239"/>
      <c r="R436" s="239"/>
      <c r="S436" s="239"/>
      <c r="T436" s="24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1" t="s">
        <v>154</v>
      </c>
      <c r="AU436" s="241" t="s">
        <v>85</v>
      </c>
      <c r="AV436" s="13" t="s">
        <v>85</v>
      </c>
      <c r="AW436" s="13" t="s">
        <v>32</v>
      </c>
      <c r="AX436" s="13" t="s">
        <v>75</v>
      </c>
      <c r="AY436" s="241" t="s">
        <v>147</v>
      </c>
    </row>
    <row r="437" s="13" customFormat="1">
      <c r="A437" s="13"/>
      <c r="B437" s="230"/>
      <c r="C437" s="231"/>
      <c r="D437" s="232" t="s">
        <v>154</v>
      </c>
      <c r="E437" s="233" t="s">
        <v>1</v>
      </c>
      <c r="F437" s="234" t="s">
        <v>684</v>
      </c>
      <c r="G437" s="231"/>
      <c r="H437" s="235">
        <v>2.2000000000000002</v>
      </c>
      <c r="I437" s="236"/>
      <c r="J437" s="231"/>
      <c r="K437" s="231"/>
      <c r="L437" s="237"/>
      <c r="M437" s="238"/>
      <c r="N437" s="239"/>
      <c r="O437" s="239"/>
      <c r="P437" s="239"/>
      <c r="Q437" s="239"/>
      <c r="R437" s="239"/>
      <c r="S437" s="239"/>
      <c r="T437" s="24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1" t="s">
        <v>154</v>
      </c>
      <c r="AU437" s="241" t="s">
        <v>85</v>
      </c>
      <c r="AV437" s="13" t="s">
        <v>85</v>
      </c>
      <c r="AW437" s="13" t="s">
        <v>32</v>
      </c>
      <c r="AX437" s="13" t="s">
        <v>75</v>
      </c>
      <c r="AY437" s="241" t="s">
        <v>147</v>
      </c>
    </row>
    <row r="438" s="13" customFormat="1">
      <c r="A438" s="13"/>
      <c r="B438" s="230"/>
      <c r="C438" s="231"/>
      <c r="D438" s="232" t="s">
        <v>154</v>
      </c>
      <c r="E438" s="233" t="s">
        <v>1</v>
      </c>
      <c r="F438" s="234" t="s">
        <v>685</v>
      </c>
      <c r="G438" s="231"/>
      <c r="H438" s="235">
        <v>7.7999999999999998</v>
      </c>
      <c r="I438" s="236"/>
      <c r="J438" s="231"/>
      <c r="K438" s="231"/>
      <c r="L438" s="237"/>
      <c r="M438" s="238"/>
      <c r="N438" s="239"/>
      <c r="O438" s="239"/>
      <c r="P438" s="239"/>
      <c r="Q438" s="239"/>
      <c r="R438" s="239"/>
      <c r="S438" s="239"/>
      <c r="T438" s="24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1" t="s">
        <v>154</v>
      </c>
      <c r="AU438" s="241" t="s">
        <v>85</v>
      </c>
      <c r="AV438" s="13" t="s">
        <v>85</v>
      </c>
      <c r="AW438" s="13" t="s">
        <v>32</v>
      </c>
      <c r="AX438" s="13" t="s">
        <v>75</v>
      </c>
      <c r="AY438" s="241" t="s">
        <v>147</v>
      </c>
    </row>
    <row r="439" s="13" customFormat="1">
      <c r="A439" s="13"/>
      <c r="B439" s="230"/>
      <c r="C439" s="231"/>
      <c r="D439" s="232" t="s">
        <v>154</v>
      </c>
      <c r="E439" s="233" t="s">
        <v>1</v>
      </c>
      <c r="F439" s="234" t="s">
        <v>686</v>
      </c>
      <c r="G439" s="231"/>
      <c r="H439" s="235">
        <v>2.3999999999999999</v>
      </c>
      <c r="I439" s="236"/>
      <c r="J439" s="231"/>
      <c r="K439" s="231"/>
      <c r="L439" s="237"/>
      <c r="M439" s="238"/>
      <c r="N439" s="239"/>
      <c r="O439" s="239"/>
      <c r="P439" s="239"/>
      <c r="Q439" s="239"/>
      <c r="R439" s="239"/>
      <c r="S439" s="239"/>
      <c r="T439" s="24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1" t="s">
        <v>154</v>
      </c>
      <c r="AU439" s="241" t="s">
        <v>85</v>
      </c>
      <c r="AV439" s="13" t="s">
        <v>85</v>
      </c>
      <c r="AW439" s="13" t="s">
        <v>32</v>
      </c>
      <c r="AX439" s="13" t="s">
        <v>75</v>
      </c>
      <c r="AY439" s="241" t="s">
        <v>147</v>
      </c>
    </row>
    <row r="440" s="13" customFormat="1">
      <c r="A440" s="13"/>
      <c r="B440" s="230"/>
      <c r="C440" s="231"/>
      <c r="D440" s="232" t="s">
        <v>154</v>
      </c>
      <c r="E440" s="233" t="s">
        <v>1</v>
      </c>
      <c r="F440" s="234" t="s">
        <v>687</v>
      </c>
      <c r="G440" s="231"/>
      <c r="H440" s="235">
        <v>2.6000000000000001</v>
      </c>
      <c r="I440" s="236"/>
      <c r="J440" s="231"/>
      <c r="K440" s="231"/>
      <c r="L440" s="237"/>
      <c r="M440" s="238"/>
      <c r="N440" s="239"/>
      <c r="O440" s="239"/>
      <c r="P440" s="239"/>
      <c r="Q440" s="239"/>
      <c r="R440" s="239"/>
      <c r="S440" s="239"/>
      <c r="T440" s="24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1" t="s">
        <v>154</v>
      </c>
      <c r="AU440" s="241" t="s">
        <v>85</v>
      </c>
      <c r="AV440" s="13" t="s">
        <v>85</v>
      </c>
      <c r="AW440" s="13" t="s">
        <v>32</v>
      </c>
      <c r="AX440" s="13" t="s">
        <v>75</v>
      </c>
      <c r="AY440" s="241" t="s">
        <v>147</v>
      </c>
    </row>
    <row r="441" s="14" customFormat="1">
      <c r="A441" s="14"/>
      <c r="B441" s="253"/>
      <c r="C441" s="254"/>
      <c r="D441" s="232" t="s">
        <v>154</v>
      </c>
      <c r="E441" s="255" t="s">
        <v>1</v>
      </c>
      <c r="F441" s="256" t="s">
        <v>187</v>
      </c>
      <c r="G441" s="254"/>
      <c r="H441" s="257">
        <v>19.400000000000002</v>
      </c>
      <c r="I441" s="258"/>
      <c r="J441" s="254"/>
      <c r="K441" s="254"/>
      <c r="L441" s="259"/>
      <c r="M441" s="260"/>
      <c r="N441" s="261"/>
      <c r="O441" s="261"/>
      <c r="P441" s="261"/>
      <c r="Q441" s="261"/>
      <c r="R441" s="261"/>
      <c r="S441" s="261"/>
      <c r="T441" s="26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3" t="s">
        <v>154</v>
      </c>
      <c r="AU441" s="263" t="s">
        <v>85</v>
      </c>
      <c r="AV441" s="14" t="s">
        <v>152</v>
      </c>
      <c r="AW441" s="14" t="s">
        <v>32</v>
      </c>
      <c r="AX441" s="14" t="s">
        <v>83</v>
      </c>
      <c r="AY441" s="263" t="s">
        <v>147</v>
      </c>
    </row>
    <row r="442" s="2" customFormat="1" ht="24.15" customHeight="1">
      <c r="A442" s="37"/>
      <c r="B442" s="38"/>
      <c r="C442" s="216" t="s">
        <v>688</v>
      </c>
      <c r="D442" s="216" t="s">
        <v>148</v>
      </c>
      <c r="E442" s="217" t="s">
        <v>689</v>
      </c>
      <c r="F442" s="218" t="s">
        <v>690</v>
      </c>
      <c r="G442" s="219" t="s">
        <v>183</v>
      </c>
      <c r="H442" s="220">
        <v>47.359999999999999</v>
      </c>
      <c r="I442" s="221"/>
      <c r="J442" s="222">
        <f>ROUND(I442*H442,2)</f>
        <v>0</v>
      </c>
      <c r="K442" s="223"/>
      <c r="L442" s="43"/>
      <c r="M442" s="224" t="s">
        <v>1</v>
      </c>
      <c r="N442" s="225" t="s">
        <v>40</v>
      </c>
      <c r="O442" s="90"/>
      <c r="P442" s="226">
        <f>O442*H442</f>
        <v>0</v>
      </c>
      <c r="Q442" s="226">
        <v>0.00021000000000000001</v>
      </c>
      <c r="R442" s="226">
        <f>Q442*H442</f>
        <v>0.0099456000000000006</v>
      </c>
      <c r="S442" s="226">
        <v>0</v>
      </c>
      <c r="T442" s="227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28" t="s">
        <v>241</v>
      </c>
      <c r="AT442" s="228" t="s">
        <v>148</v>
      </c>
      <c r="AU442" s="228" t="s">
        <v>85</v>
      </c>
      <c r="AY442" s="16" t="s">
        <v>147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16" t="s">
        <v>83</v>
      </c>
      <c r="BK442" s="229">
        <f>ROUND(I442*H442,2)</f>
        <v>0</v>
      </c>
      <c r="BL442" s="16" t="s">
        <v>241</v>
      </c>
      <c r="BM442" s="228" t="s">
        <v>691</v>
      </c>
    </row>
    <row r="443" s="13" customFormat="1">
      <c r="A443" s="13"/>
      <c r="B443" s="230"/>
      <c r="C443" s="231"/>
      <c r="D443" s="232" t="s">
        <v>154</v>
      </c>
      <c r="E443" s="233" t="s">
        <v>1</v>
      </c>
      <c r="F443" s="234" t="s">
        <v>692</v>
      </c>
      <c r="G443" s="231"/>
      <c r="H443" s="235">
        <v>12.199999999999999</v>
      </c>
      <c r="I443" s="236"/>
      <c r="J443" s="231"/>
      <c r="K443" s="231"/>
      <c r="L443" s="237"/>
      <c r="M443" s="238"/>
      <c r="N443" s="239"/>
      <c r="O443" s="239"/>
      <c r="P443" s="239"/>
      <c r="Q443" s="239"/>
      <c r="R443" s="239"/>
      <c r="S443" s="239"/>
      <c r="T443" s="24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1" t="s">
        <v>154</v>
      </c>
      <c r="AU443" s="241" t="s">
        <v>85</v>
      </c>
      <c r="AV443" s="13" t="s">
        <v>85</v>
      </c>
      <c r="AW443" s="13" t="s">
        <v>32</v>
      </c>
      <c r="AX443" s="13" t="s">
        <v>75</v>
      </c>
      <c r="AY443" s="241" t="s">
        <v>147</v>
      </c>
    </row>
    <row r="444" s="13" customFormat="1">
      <c r="A444" s="13"/>
      <c r="B444" s="230"/>
      <c r="C444" s="231"/>
      <c r="D444" s="232" t="s">
        <v>154</v>
      </c>
      <c r="E444" s="233" t="s">
        <v>1</v>
      </c>
      <c r="F444" s="234" t="s">
        <v>693</v>
      </c>
      <c r="G444" s="231"/>
      <c r="H444" s="235">
        <v>20</v>
      </c>
      <c r="I444" s="236"/>
      <c r="J444" s="231"/>
      <c r="K444" s="231"/>
      <c r="L444" s="237"/>
      <c r="M444" s="238"/>
      <c r="N444" s="239"/>
      <c r="O444" s="239"/>
      <c r="P444" s="239"/>
      <c r="Q444" s="239"/>
      <c r="R444" s="239"/>
      <c r="S444" s="239"/>
      <c r="T444" s="24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1" t="s">
        <v>154</v>
      </c>
      <c r="AU444" s="241" t="s">
        <v>85</v>
      </c>
      <c r="AV444" s="13" t="s">
        <v>85</v>
      </c>
      <c r="AW444" s="13" t="s">
        <v>32</v>
      </c>
      <c r="AX444" s="13" t="s">
        <v>75</v>
      </c>
      <c r="AY444" s="241" t="s">
        <v>147</v>
      </c>
    </row>
    <row r="445" s="13" customFormat="1">
      <c r="A445" s="13"/>
      <c r="B445" s="230"/>
      <c r="C445" s="231"/>
      <c r="D445" s="232" t="s">
        <v>154</v>
      </c>
      <c r="E445" s="233" t="s">
        <v>1</v>
      </c>
      <c r="F445" s="234" t="s">
        <v>694</v>
      </c>
      <c r="G445" s="231"/>
      <c r="H445" s="235">
        <v>6.1600000000000001</v>
      </c>
      <c r="I445" s="236"/>
      <c r="J445" s="231"/>
      <c r="K445" s="231"/>
      <c r="L445" s="237"/>
      <c r="M445" s="238"/>
      <c r="N445" s="239"/>
      <c r="O445" s="239"/>
      <c r="P445" s="239"/>
      <c r="Q445" s="239"/>
      <c r="R445" s="239"/>
      <c r="S445" s="239"/>
      <c r="T445" s="24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1" t="s">
        <v>154</v>
      </c>
      <c r="AU445" s="241" t="s">
        <v>85</v>
      </c>
      <c r="AV445" s="13" t="s">
        <v>85</v>
      </c>
      <c r="AW445" s="13" t="s">
        <v>32</v>
      </c>
      <c r="AX445" s="13" t="s">
        <v>75</v>
      </c>
      <c r="AY445" s="241" t="s">
        <v>147</v>
      </c>
    </row>
    <row r="446" s="13" customFormat="1">
      <c r="A446" s="13"/>
      <c r="B446" s="230"/>
      <c r="C446" s="231"/>
      <c r="D446" s="232" t="s">
        <v>154</v>
      </c>
      <c r="E446" s="233" t="s">
        <v>1</v>
      </c>
      <c r="F446" s="234" t="s">
        <v>695</v>
      </c>
      <c r="G446" s="231"/>
      <c r="H446" s="235">
        <v>9</v>
      </c>
      <c r="I446" s="236"/>
      <c r="J446" s="231"/>
      <c r="K446" s="231"/>
      <c r="L446" s="237"/>
      <c r="M446" s="238"/>
      <c r="N446" s="239"/>
      <c r="O446" s="239"/>
      <c r="P446" s="239"/>
      <c r="Q446" s="239"/>
      <c r="R446" s="239"/>
      <c r="S446" s="239"/>
      <c r="T446" s="24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1" t="s">
        <v>154</v>
      </c>
      <c r="AU446" s="241" t="s">
        <v>85</v>
      </c>
      <c r="AV446" s="13" t="s">
        <v>85</v>
      </c>
      <c r="AW446" s="13" t="s">
        <v>32</v>
      </c>
      <c r="AX446" s="13" t="s">
        <v>75</v>
      </c>
      <c r="AY446" s="241" t="s">
        <v>147</v>
      </c>
    </row>
    <row r="447" s="14" customFormat="1">
      <c r="A447" s="14"/>
      <c r="B447" s="253"/>
      <c r="C447" s="254"/>
      <c r="D447" s="232" t="s">
        <v>154</v>
      </c>
      <c r="E447" s="255" t="s">
        <v>1</v>
      </c>
      <c r="F447" s="256" t="s">
        <v>187</v>
      </c>
      <c r="G447" s="254"/>
      <c r="H447" s="257">
        <v>47.359999999999999</v>
      </c>
      <c r="I447" s="258"/>
      <c r="J447" s="254"/>
      <c r="K447" s="254"/>
      <c r="L447" s="259"/>
      <c r="M447" s="260"/>
      <c r="N447" s="261"/>
      <c r="O447" s="261"/>
      <c r="P447" s="261"/>
      <c r="Q447" s="261"/>
      <c r="R447" s="261"/>
      <c r="S447" s="261"/>
      <c r="T447" s="26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3" t="s">
        <v>154</v>
      </c>
      <c r="AU447" s="263" t="s">
        <v>85</v>
      </c>
      <c r="AV447" s="14" t="s">
        <v>152</v>
      </c>
      <c r="AW447" s="14" t="s">
        <v>32</v>
      </c>
      <c r="AX447" s="14" t="s">
        <v>83</v>
      </c>
      <c r="AY447" s="263" t="s">
        <v>147</v>
      </c>
    </row>
    <row r="448" s="2" customFormat="1" ht="16.5" customHeight="1">
      <c r="A448" s="37"/>
      <c r="B448" s="38"/>
      <c r="C448" s="216" t="s">
        <v>696</v>
      </c>
      <c r="D448" s="216" t="s">
        <v>148</v>
      </c>
      <c r="E448" s="217" t="s">
        <v>697</v>
      </c>
      <c r="F448" s="218" t="s">
        <v>698</v>
      </c>
      <c r="G448" s="219" t="s">
        <v>177</v>
      </c>
      <c r="H448" s="220">
        <v>43.415999999999997</v>
      </c>
      <c r="I448" s="221"/>
      <c r="J448" s="222">
        <f>ROUND(I448*H448,2)</f>
        <v>0</v>
      </c>
      <c r="K448" s="223"/>
      <c r="L448" s="43"/>
      <c r="M448" s="224" t="s">
        <v>1</v>
      </c>
      <c r="N448" s="225" t="s">
        <v>40</v>
      </c>
      <c r="O448" s="90"/>
      <c r="P448" s="226">
        <f>O448*H448</f>
        <v>0</v>
      </c>
      <c r="Q448" s="226">
        <v>6.9999999999999994E-05</v>
      </c>
      <c r="R448" s="226">
        <f>Q448*H448</f>
        <v>0.0030391199999999993</v>
      </c>
      <c r="S448" s="226">
        <v>0</v>
      </c>
      <c r="T448" s="227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28" t="s">
        <v>241</v>
      </c>
      <c r="AT448" s="228" t="s">
        <v>148</v>
      </c>
      <c r="AU448" s="228" t="s">
        <v>85</v>
      </c>
      <c r="AY448" s="16" t="s">
        <v>147</v>
      </c>
      <c r="BE448" s="229">
        <f>IF(N448="základní",J448,0)</f>
        <v>0</v>
      </c>
      <c r="BF448" s="229">
        <f>IF(N448="snížená",J448,0)</f>
        <v>0</v>
      </c>
      <c r="BG448" s="229">
        <f>IF(N448="zákl. přenesená",J448,0)</f>
        <v>0</v>
      </c>
      <c r="BH448" s="229">
        <f>IF(N448="sníž. přenesená",J448,0)</f>
        <v>0</v>
      </c>
      <c r="BI448" s="229">
        <f>IF(N448="nulová",J448,0)</f>
        <v>0</v>
      </c>
      <c r="BJ448" s="16" t="s">
        <v>83</v>
      </c>
      <c r="BK448" s="229">
        <f>ROUND(I448*H448,2)</f>
        <v>0</v>
      </c>
      <c r="BL448" s="16" t="s">
        <v>241</v>
      </c>
      <c r="BM448" s="228" t="s">
        <v>699</v>
      </c>
    </row>
    <row r="449" s="2" customFormat="1">
      <c r="A449" s="37"/>
      <c r="B449" s="38"/>
      <c r="C449" s="39"/>
      <c r="D449" s="232" t="s">
        <v>232</v>
      </c>
      <c r="E449" s="39"/>
      <c r="F449" s="264" t="s">
        <v>700</v>
      </c>
      <c r="G449" s="39"/>
      <c r="H449" s="39"/>
      <c r="I449" s="265"/>
      <c r="J449" s="39"/>
      <c r="K449" s="39"/>
      <c r="L449" s="43"/>
      <c r="M449" s="266"/>
      <c r="N449" s="267"/>
      <c r="O449" s="90"/>
      <c r="P449" s="90"/>
      <c r="Q449" s="90"/>
      <c r="R449" s="90"/>
      <c r="S449" s="90"/>
      <c r="T449" s="91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16" t="s">
        <v>232</v>
      </c>
      <c r="AU449" s="16" t="s">
        <v>85</v>
      </c>
    </row>
    <row r="450" s="13" customFormat="1">
      <c r="A450" s="13"/>
      <c r="B450" s="230"/>
      <c r="C450" s="231"/>
      <c r="D450" s="232" t="s">
        <v>154</v>
      </c>
      <c r="E450" s="233" t="s">
        <v>1</v>
      </c>
      <c r="F450" s="234" t="s">
        <v>701</v>
      </c>
      <c r="G450" s="231"/>
      <c r="H450" s="235">
        <v>43.415999999999997</v>
      </c>
      <c r="I450" s="236"/>
      <c r="J450" s="231"/>
      <c r="K450" s="231"/>
      <c r="L450" s="237"/>
      <c r="M450" s="238"/>
      <c r="N450" s="239"/>
      <c r="O450" s="239"/>
      <c r="P450" s="239"/>
      <c r="Q450" s="239"/>
      <c r="R450" s="239"/>
      <c r="S450" s="239"/>
      <c r="T450" s="24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1" t="s">
        <v>154</v>
      </c>
      <c r="AU450" s="241" t="s">
        <v>85</v>
      </c>
      <c r="AV450" s="13" t="s">
        <v>85</v>
      </c>
      <c r="AW450" s="13" t="s">
        <v>32</v>
      </c>
      <c r="AX450" s="13" t="s">
        <v>83</v>
      </c>
      <c r="AY450" s="241" t="s">
        <v>147</v>
      </c>
    </row>
    <row r="451" s="2" customFormat="1" ht="24.15" customHeight="1">
      <c r="A451" s="37"/>
      <c r="B451" s="38"/>
      <c r="C451" s="216" t="s">
        <v>702</v>
      </c>
      <c r="D451" s="216" t="s">
        <v>148</v>
      </c>
      <c r="E451" s="217" t="s">
        <v>703</v>
      </c>
      <c r="F451" s="218" t="s">
        <v>704</v>
      </c>
      <c r="G451" s="219" t="s">
        <v>177</v>
      </c>
      <c r="H451" s="220">
        <v>43.415999999999997</v>
      </c>
      <c r="I451" s="221"/>
      <c r="J451" s="222">
        <f>ROUND(I451*H451,2)</f>
        <v>0</v>
      </c>
      <c r="K451" s="223"/>
      <c r="L451" s="43"/>
      <c r="M451" s="224" t="s">
        <v>1</v>
      </c>
      <c r="N451" s="225" t="s">
        <v>40</v>
      </c>
      <c r="O451" s="90"/>
      <c r="P451" s="226">
        <f>O451*H451</f>
        <v>0</v>
      </c>
      <c r="Q451" s="226">
        <v>6.9999999999999994E-05</v>
      </c>
      <c r="R451" s="226">
        <f>Q451*H451</f>
        <v>0.0030391199999999993</v>
      </c>
      <c r="S451" s="226">
        <v>0</v>
      </c>
      <c r="T451" s="227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28" t="s">
        <v>241</v>
      </c>
      <c r="AT451" s="228" t="s">
        <v>148</v>
      </c>
      <c r="AU451" s="228" t="s">
        <v>85</v>
      </c>
      <c r="AY451" s="16" t="s">
        <v>147</v>
      </c>
      <c r="BE451" s="229">
        <f>IF(N451="základní",J451,0)</f>
        <v>0</v>
      </c>
      <c r="BF451" s="229">
        <f>IF(N451="snížená",J451,0)</f>
        <v>0</v>
      </c>
      <c r="BG451" s="229">
        <f>IF(N451="zákl. přenesená",J451,0)</f>
        <v>0</v>
      </c>
      <c r="BH451" s="229">
        <f>IF(N451="sníž. přenesená",J451,0)</f>
        <v>0</v>
      </c>
      <c r="BI451" s="229">
        <f>IF(N451="nulová",J451,0)</f>
        <v>0</v>
      </c>
      <c r="BJ451" s="16" t="s">
        <v>83</v>
      </c>
      <c r="BK451" s="229">
        <f>ROUND(I451*H451,2)</f>
        <v>0</v>
      </c>
      <c r="BL451" s="16" t="s">
        <v>241</v>
      </c>
      <c r="BM451" s="228" t="s">
        <v>705</v>
      </c>
    </row>
    <row r="452" s="2" customFormat="1">
      <c r="A452" s="37"/>
      <c r="B452" s="38"/>
      <c r="C452" s="39"/>
      <c r="D452" s="232" t="s">
        <v>232</v>
      </c>
      <c r="E452" s="39"/>
      <c r="F452" s="264" t="s">
        <v>700</v>
      </c>
      <c r="G452" s="39"/>
      <c r="H452" s="39"/>
      <c r="I452" s="265"/>
      <c r="J452" s="39"/>
      <c r="K452" s="39"/>
      <c r="L452" s="43"/>
      <c r="M452" s="266"/>
      <c r="N452" s="267"/>
      <c r="O452" s="90"/>
      <c r="P452" s="90"/>
      <c r="Q452" s="90"/>
      <c r="R452" s="90"/>
      <c r="S452" s="90"/>
      <c r="T452" s="91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6" t="s">
        <v>232</v>
      </c>
      <c r="AU452" s="16" t="s">
        <v>85</v>
      </c>
    </row>
    <row r="453" s="13" customFormat="1">
      <c r="A453" s="13"/>
      <c r="B453" s="230"/>
      <c r="C453" s="231"/>
      <c r="D453" s="232" t="s">
        <v>154</v>
      </c>
      <c r="E453" s="233" t="s">
        <v>1</v>
      </c>
      <c r="F453" s="234" t="s">
        <v>701</v>
      </c>
      <c r="G453" s="231"/>
      <c r="H453" s="235">
        <v>43.415999999999997</v>
      </c>
      <c r="I453" s="236"/>
      <c r="J453" s="231"/>
      <c r="K453" s="231"/>
      <c r="L453" s="237"/>
      <c r="M453" s="238"/>
      <c r="N453" s="239"/>
      <c r="O453" s="239"/>
      <c r="P453" s="239"/>
      <c r="Q453" s="239"/>
      <c r="R453" s="239"/>
      <c r="S453" s="239"/>
      <c r="T453" s="24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1" t="s">
        <v>154</v>
      </c>
      <c r="AU453" s="241" t="s">
        <v>85</v>
      </c>
      <c r="AV453" s="13" t="s">
        <v>85</v>
      </c>
      <c r="AW453" s="13" t="s">
        <v>32</v>
      </c>
      <c r="AX453" s="13" t="s">
        <v>83</v>
      </c>
      <c r="AY453" s="241" t="s">
        <v>147</v>
      </c>
    </row>
    <row r="454" s="2" customFormat="1" ht="16.5" customHeight="1">
      <c r="A454" s="37"/>
      <c r="B454" s="38"/>
      <c r="C454" s="216" t="s">
        <v>706</v>
      </c>
      <c r="D454" s="216" t="s">
        <v>148</v>
      </c>
      <c r="E454" s="217" t="s">
        <v>707</v>
      </c>
      <c r="F454" s="218" t="s">
        <v>708</v>
      </c>
      <c r="G454" s="219" t="s">
        <v>177</v>
      </c>
      <c r="H454" s="220">
        <v>43.415999999999997</v>
      </c>
      <c r="I454" s="221"/>
      <c r="J454" s="222">
        <f>ROUND(I454*H454,2)</f>
        <v>0</v>
      </c>
      <c r="K454" s="223"/>
      <c r="L454" s="43"/>
      <c r="M454" s="224" t="s">
        <v>1</v>
      </c>
      <c r="N454" s="225" t="s">
        <v>40</v>
      </c>
      <c r="O454" s="90"/>
      <c r="P454" s="226">
        <f>O454*H454</f>
        <v>0</v>
      </c>
      <c r="Q454" s="226">
        <v>0</v>
      </c>
      <c r="R454" s="226">
        <f>Q454*H454</f>
        <v>0</v>
      </c>
      <c r="S454" s="226">
        <v>0</v>
      </c>
      <c r="T454" s="227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28" t="s">
        <v>241</v>
      </c>
      <c r="AT454" s="228" t="s">
        <v>148</v>
      </c>
      <c r="AU454" s="228" t="s">
        <v>85</v>
      </c>
      <c r="AY454" s="16" t="s">
        <v>147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16" t="s">
        <v>83</v>
      </c>
      <c r="BK454" s="229">
        <f>ROUND(I454*H454,2)</f>
        <v>0</v>
      </c>
      <c r="BL454" s="16" t="s">
        <v>241</v>
      </c>
      <c r="BM454" s="228" t="s">
        <v>709</v>
      </c>
    </row>
    <row r="455" s="2" customFormat="1">
      <c r="A455" s="37"/>
      <c r="B455" s="38"/>
      <c r="C455" s="39"/>
      <c r="D455" s="232" t="s">
        <v>232</v>
      </c>
      <c r="E455" s="39"/>
      <c r="F455" s="264" t="s">
        <v>700</v>
      </c>
      <c r="G455" s="39"/>
      <c r="H455" s="39"/>
      <c r="I455" s="265"/>
      <c r="J455" s="39"/>
      <c r="K455" s="39"/>
      <c r="L455" s="43"/>
      <c r="M455" s="266"/>
      <c r="N455" s="267"/>
      <c r="O455" s="90"/>
      <c r="P455" s="90"/>
      <c r="Q455" s="90"/>
      <c r="R455" s="90"/>
      <c r="S455" s="90"/>
      <c r="T455" s="91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16" t="s">
        <v>232</v>
      </c>
      <c r="AU455" s="16" t="s">
        <v>85</v>
      </c>
    </row>
    <row r="456" s="13" customFormat="1">
      <c r="A456" s="13"/>
      <c r="B456" s="230"/>
      <c r="C456" s="231"/>
      <c r="D456" s="232" t="s">
        <v>154</v>
      </c>
      <c r="E456" s="233" t="s">
        <v>1</v>
      </c>
      <c r="F456" s="234" t="s">
        <v>701</v>
      </c>
      <c r="G456" s="231"/>
      <c r="H456" s="235">
        <v>43.415999999999997</v>
      </c>
      <c r="I456" s="236"/>
      <c r="J456" s="231"/>
      <c r="K456" s="231"/>
      <c r="L456" s="237"/>
      <c r="M456" s="238"/>
      <c r="N456" s="239"/>
      <c r="O456" s="239"/>
      <c r="P456" s="239"/>
      <c r="Q456" s="239"/>
      <c r="R456" s="239"/>
      <c r="S456" s="239"/>
      <c r="T456" s="24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1" t="s">
        <v>154</v>
      </c>
      <c r="AU456" s="241" t="s">
        <v>85</v>
      </c>
      <c r="AV456" s="13" t="s">
        <v>85</v>
      </c>
      <c r="AW456" s="13" t="s">
        <v>32</v>
      </c>
      <c r="AX456" s="13" t="s">
        <v>83</v>
      </c>
      <c r="AY456" s="241" t="s">
        <v>147</v>
      </c>
    </row>
    <row r="457" s="2" customFormat="1" ht="24.15" customHeight="1">
      <c r="A457" s="37"/>
      <c r="B457" s="38"/>
      <c r="C457" s="216" t="s">
        <v>334</v>
      </c>
      <c r="D457" s="216" t="s">
        <v>148</v>
      </c>
      <c r="E457" s="217" t="s">
        <v>710</v>
      </c>
      <c r="F457" s="218" t="s">
        <v>711</v>
      </c>
      <c r="G457" s="219" t="s">
        <v>177</v>
      </c>
      <c r="H457" s="220">
        <v>43.415999999999997</v>
      </c>
      <c r="I457" s="221"/>
      <c r="J457" s="222">
        <f>ROUND(I457*H457,2)</f>
        <v>0</v>
      </c>
      <c r="K457" s="223"/>
      <c r="L457" s="43"/>
      <c r="M457" s="224" t="s">
        <v>1</v>
      </c>
      <c r="N457" s="225" t="s">
        <v>40</v>
      </c>
      <c r="O457" s="90"/>
      <c r="P457" s="226">
        <f>O457*H457</f>
        <v>0</v>
      </c>
      <c r="Q457" s="226">
        <v>0.00013999999999999999</v>
      </c>
      <c r="R457" s="226">
        <f>Q457*H457</f>
        <v>0.0060782399999999986</v>
      </c>
      <c r="S457" s="226">
        <v>0</v>
      </c>
      <c r="T457" s="227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28" t="s">
        <v>241</v>
      </c>
      <c r="AT457" s="228" t="s">
        <v>148</v>
      </c>
      <c r="AU457" s="228" t="s">
        <v>85</v>
      </c>
      <c r="AY457" s="16" t="s">
        <v>147</v>
      </c>
      <c r="BE457" s="229">
        <f>IF(N457="základní",J457,0)</f>
        <v>0</v>
      </c>
      <c r="BF457" s="229">
        <f>IF(N457="snížená",J457,0)</f>
        <v>0</v>
      </c>
      <c r="BG457" s="229">
        <f>IF(N457="zákl. přenesená",J457,0)</f>
        <v>0</v>
      </c>
      <c r="BH457" s="229">
        <f>IF(N457="sníž. přenesená",J457,0)</f>
        <v>0</v>
      </c>
      <c r="BI457" s="229">
        <f>IF(N457="nulová",J457,0)</f>
        <v>0</v>
      </c>
      <c r="BJ457" s="16" t="s">
        <v>83</v>
      </c>
      <c r="BK457" s="229">
        <f>ROUND(I457*H457,2)</f>
        <v>0</v>
      </c>
      <c r="BL457" s="16" t="s">
        <v>241</v>
      </c>
      <c r="BM457" s="228" t="s">
        <v>712</v>
      </c>
    </row>
    <row r="458" s="2" customFormat="1">
      <c r="A458" s="37"/>
      <c r="B458" s="38"/>
      <c r="C458" s="39"/>
      <c r="D458" s="232" t="s">
        <v>232</v>
      </c>
      <c r="E458" s="39"/>
      <c r="F458" s="264" t="s">
        <v>700</v>
      </c>
      <c r="G458" s="39"/>
      <c r="H458" s="39"/>
      <c r="I458" s="265"/>
      <c r="J458" s="39"/>
      <c r="K458" s="39"/>
      <c r="L458" s="43"/>
      <c r="M458" s="266"/>
      <c r="N458" s="267"/>
      <c r="O458" s="90"/>
      <c r="P458" s="90"/>
      <c r="Q458" s="90"/>
      <c r="R458" s="90"/>
      <c r="S458" s="90"/>
      <c r="T458" s="91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6" t="s">
        <v>232</v>
      </c>
      <c r="AU458" s="16" t="s">
        <v>85</v>
      </c>
    </row>
    <row r="459" s="13" customFormat="1">
      <c r="A459" s="13"/>
      <c r="B459" s="230"/>
      <c r="C459" s="231"/>
      <c r="D459" s="232" t="s">
        <v>154</v>
      </c>
      <c r="E459" s="233" t="s">
        <v>1</v>
      </c>
      <c r="F459" s="234" t="s">
        <v>701</v>
      </c>
      <c r="G459" s="231"/>
      <c r="H459" s="235">
        <v>43.415999999999997</v>
      </c>
      <c r="I459" s="236"/>
      <c r="J459" s="231"/>
      <c r="K459" s="231"/>
      <c r="L459" s="237"/>
      <c r="M459" s="238"/>
      <c r="N459" s="239"/>
      <c r="O459" s="239"/>
      <c r="P459" s="239"/>
      <c r="Q459" s="239"/>
      <c r="R459" s="239"/>
      <c r="S459" s="239"/>
      <c r="T459" s="24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1" t="s">
        <v>154</v>
      </c>
      <c r="AU459" s="241" t="s">
        <v>85</v>
      </c>
      <c r="AV459" s="13" t="s">
        <v>85</v>
      </c>
      <c r="AW459" s="13" t="s">
        <v>32</v>
      </c>
      <c r="AX459" s="13" t="s">
        <v>83</v>
      </c>
      <c r="AY459" s="241" t="s">
        <v>147</v>
      </c>
    </row>
    <row r="460" s="2" customFormat="1" ht="24.15" customHeight="1">
      <c r="A460" s="37"/>
      <c r="B460" s="38"/>
      <c r="C460" s="216" t="s">
        <v>351</v>
      </c>
      <c r="D460" s="216" t="s">
        <v>148</v>
      </c>
      <c r="E460" s="217" t="s">
        <v>713</v>
      </c>
      <c r="F460" s="218" t="s">
        <v>714</v>
      </c>
      <c r="G460" s="219" t="s">
        <v>177</v>
      </c>
      <c r="H460" s="220">
        <v>43.415999999999997</v>
      </c>
      <c r="I460" s="221"/>
      <c r="J460" s="222">
        <f>ROUND(I460*H460,2)</f>
        <v>0</v>
      </c>
      <c r="K460" s="223"/>
      <c r="L460" s="43"/>
      <c r="M460" s="224" t="s">
        <v>1</v>
      </c>
      <c r="N460" s="225" t="s">
        <v>40</v>
      </c>
      <c r="O460" s="90"/>
      <c r="P460" s="226">
        <f>O460*H460</f>
        <v>0</v>
      </c>
      <c r="Q460" s="226">
        <v>0.00013999999999999999</v>
      </c>
      <c r="R460" s="226">
        <f>Q460*H460</f>
        <v>0.0060782399999999986</v>
      </c>
      <c r="S460" s="226">
        <v>0</v>
      </c>
      <c r="T460" s="227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28" t="s">
        <v>241</v>
      </c>
      <c r="AT460" s="228" t="s">
        <v>148</v>
      </c>
      <c r="AU460" s="228" t="s">
        <v>85</v>
      </c>
      <c r="AY460" s="16" t="s">
        <v>147</v>
      </c>
      <c r="BE460" s="229">
        <f>IF(N460="základní",J460,0)</f>
        <v>0</v>
      </c>
      <c r="BF460" s="229">
        <f>IF(N460="snížená",J460,0)</f>
        <v>0</v>
      </c>
      <c r="BG460" s="229">
        <f>IF(N460="zákl. přenesená",J460,0)</f>
        <v>0</v>
      </c>
      <c r="BH460" s="229">
        <f>IF(N460="sníž. přenesená",J460,0)</f>
        <v>0</v>
      </c>
      <c r="BI460" s="229">
        <f>IF(N460="nulová",J460,0)</f>
        <v>0</v>
      </c>
      <c r="BJ460" s="16" t="s">
        <v>83</v>
      </c>
      <c r="BK460" s="229">
        <f>ROUND(I460*H460,2)</f>
        <v>0</v>
      </c>
      <c r="BL460" s="16" t="s">
        <v>241</v>
      </c>
      <c r="BM460" s="228" t="s">
        <v>715</v>
      </c>
    </row>
    <row r="461" s="2" customFormat="1">
      <c r="A461" s="37"/>
      <c r="B461" s="38"/>
      <c r="C461" s="39"/>
      <c r="D461" s="232" t="s">
        <v>232</v>
      </c>
      <c r="E461" s="39"/>
      <c r="F461" s="264" t="s">
        <v>716</v>
      </c>
      <c r="G461" s="39"/>
      <c r="H461" s="39"/>
      <c r="I461" s="265"/>
      <c r="J461" s="39"/>
      <c r="K461" s="39"/>
      <c r="L461" s="43"/>
      <c r="M461" s="266"/>
      <c r="N461" s="267"/>
      <c r="O461" s="90"/>
      <c r="P461" s="90"/>
      <c r="Q461" s="90"/>
      <c r="R461" s="90"/>
      <c r="S461" s="90"/>
      <c r="T461" s="91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6" t="s">
        <v>232</v>
      </c>
      <c r="AU461" s="16" t="s">
        <v>85</v>
      </c>
    </row>
    <row r="462" s="13" customFormat="1">
      <c r="A462" s="13"/>
      <c r="B462" s="230"/>
      <c r="C462" s="231"/>
      <c r="D462" s="232" t="s">
        <v>154</v>
      </c>
      <c r="E462" s="233" t="s">
        <v>1</v>
      </c>
      <c r="F462" s="234" t="s">
        <v>701</v>
      </c>
      <c r="G462" s="231"/>
      <c r="H462" s="235">
        <v>43.415999999999997</v>
      </c>
      <c r="I462" s="236"/>
      <c r="J462" s="231"/>
      <c r="K462" s="231"/>
      <c r="L462" s="237"/>
      <c r="M462" s="238"/>
      <c r="N462" s="239"/>
      <c r="O462" s="239"/>
      <c r="P462" s="239"/>
      <c r="Q462" s="239"/>
      <c r="R462" s="239"/>
      <c r="S462" s="239"/>
      <c r="T462" s="24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1" t="s">
        <v>154</v>
      </c>
      <c r="AU462" s="241" t="s">
        <v>85</v>
      </c>
      <c r="AV462" s="13" t="s">
        <v>85</v>
      </c>
      <c r="AW462" s="13" t="s">
        <v>32</v>
      </c>
      <c r="AX462" s="13" t="s">
        <v>83</v>
      </c>
      <c r="AY462" s="241" t="s">
        <v>147</v>
      </c>
    </row>
    <row r="463" s="2" customFormat="1" ht="21.75" customHeight="1">
      <c r="A463" s="37"/>
      <c r="B463" s="38"/>
      <c r="C463" s="216" t="s">
        <v>717</v>
      </c>
      <c r="D463" s="216" t="s">
        <v>148</v>
      </c>
      <c r="E463" s="217" t="s">
        <v>718</v>
      </c>
      <c r="F463" s="218" t="s">
        <v>719</v>
      </c>
      <c r="G463" s="219" t="s">
        <v>177</v>
      </c>
      <c r="H463" s="220">
        <v>609.04999999999995</v>
      </c>
      <c r="I463" s="221"/>
      <c r="J463" s="222">
        <f>ROUND(I463*H463,2)</f>
        <v>0</v>
      </c>
      <c r="K463" s="223"/>
      <c r="L463" s="43"/>
      <c r="M463" s="224" t="s">
        <v>1</v>
      </c>
      <c r="N463" s="225" t="s">
        <v>40</v>
      </c>
      <c r="O463" s="90"/>
      <c r="P463" s="226">
        <f>O463*H463</f>
        <v>0</v>
      </c>
      <c r="Q463" s="226">
        <v>0.0030000000000000001</v>
      </c>
      <c r="R463" s="226">
        <f>Q463*H463</f>
        <v>1.8271499999999998</v>
      </c>
      <c r="S463" s="226">
        <v>0</v>
      </c>
      <c r="T463" s="227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28" t="s">
        <v>241</v>
      </c>
      <c r="AT463" s="228" t="s">
        <v>148</v>
      </c>
      <c r="AU463" s="228" t="s">
        <v>85</v>
      </c>
      <c r="AY463" s="16" t="s">
        <v>147</v>
      </c>
      <c r="BE463" s="229">
        <f>IF(N463="základní",J463,0)</f>
        <v>0</v>
      </c>
      <c r="BF463" s="229">
        <f>IF(N463="snížená",J463,0)</f>
        <v>0</v>
      </c>
      <c r="BG463" s="229">
        <f>IF(N463="zákl. přenesená",J463,0)</f>
        <v>0</v>
      </c>
      <c r="BH463" s="229">
        <f>IF(N463="sníž. přenesená",J463,0)</f>
        <v>0</v>
      </c>
      <c r="BI463" s="229">
        <f>IF(N463="nulová",J463,0)</f>
        <v>0</v>
      </c>
      <c r="BJ463" s="16" t="s">
        <v>83</v>
      </c>
      <c r="BK463" s="229">
        <f>ROUND(I463*H463,2)</f>
        <v>0</v>
      </c>
      <c r="BL463" s="16" t="s">
        <v>241</v>
      </c>
      <c r="BM463" s="228" t="s">
        <v>720</v>
      </c>
    </row>
    <row r="464" s="2" customFormat="1" ht="16.5" customHeight="1">
      <c r="A464" s="37"/>
      <c r="B464" s="38"/>
      <c r="C464" s="216" t="s">
        <v>721</v>
      </c>
      <c r="D464" s="216" t="s">
        <v>148</v>
      </c>
      <c r="E464" s="217" t="s">
        <v>722</v>
      </c>
      <c r="F464" s="218" t="s">
        <v>723</v>
      </c>
      <c r="G464" s="219" t="s">
        <v>177</v>
      </c>
      <c r="H464" s="220">
        <v>609.04999999999995</v>
      </c>
      <c r="I464" s="221"/>
      <c r="J464" s="222">
        <f>ROUND(I464*H464,2)</f>
        <v>0</v>
      </c>
      <c r="K464" s="223"/>
      <c r="L464" s="43"/>
      <c r="M464" s="224" t="s">
        <v>1</v>
      </c>
      <c r="N464" s="225" t="s">
        <v>40</v>
      </c>
      <c r="O464" s="90"/>
      <c r="P464" s="226">
        <f>O464*H464</f>
        <v>0</v>
      </c>
      <c r="Q464" s="226">
        <v>0</v>
      </c>
      <c r="R464" s="226">
        <f>Q464*H464</f>
        <v>0</v>
      </c>
      <c r="S464" s="226">
        <v>0</v>
      </c>
      <c r="T464" s="227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28" t="s">
        <v>241</v>
      </c>
      <c r="AT464" s="228" t="s">
        <v>148</v>
      </c>
      <c r="AU464" s="228" t="s">
        <v>85</v>
      </c>
      <c r="AY464" s="16" t="s">
        <v>147</v>
      </c>
      <c r="BE464" s="229">
        <f>IF(N464="základní",J464,0)</f>
        <v>0</v>
      </c>
      <c r="BF464" s="229">
        <f>IF(N464="snížená",J464,0)</f>
        <v>0</v>
      </c>
      <c r="BG464" s="229">
        <f>IF(N464="zákl. přenesená",J464,0)</f>
        <v>0</v>
      </c>
      <c r="BH464" s="229">
        <f>IF(N464="sníž. přenesená",J464,0)</f>
        <v>0</v>
      </c>
      <c r="BI464" s="229">
        <f>IF(N464="nulová",J464,0)</f>
        <v>0</v>
      </c>
      <c r="BJ464" s="16" t="s">
        <v>83</v>
      </c>
      <c r="BK464" s="229">
        <f>ROUND(I464*H464,2)</f>
        <v>0</v>
      </c>
      <c r="BL464" s="16" t="s">
        <v>241</v>
      </c>
      <c r="BM464" s="228" t="s">
        <v>724</v>
      </c>
    </row>
    <row r="465" s="2" customFormat="1">
      <c r="A465" s="37"/>
      <c r="B465" s="38"/>
      <c r="C465" s="39"/>
      <c r="D465" s="232" t="s">
        <v>232</v>
      </c>
      <c r="E465" s="39"/>
      <c r="F465" s="264" t="s">
        <v>725</v>
      </c>
      <c r="G465" s="39"/>
      <c r="H465" s="39"/>
      <c r="I465" s="265"/>
      <c r="J465" s="39"/>
      <c r="K465" s="39"/>
      <c r="L465" s="43"/>
      <c r="M465" s="266"/>
      <c r="N465" s="267"/>
      <c r="O465" s="90"/>
      <c r="P465" s="90"/>
      <c r="Q465" s="90"/>
      <c r="R465" s="90"/>
      <c r="S465" s="90"/>
      <c r="T465" s="91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T465" s="16" t="s">
        <v>232</v>
      </c>
      <c r="AU465" s="16" t="s">
        <v>85</v>
      </c>
    </row>
    <row r="466" s="13" customFormat="1">
      <c r="A466" s="13"/>
      <c r="B466" s="230"/>
      <c r="C466" s="231"/>
      <c r="D466" s="232" t="s">
        <v>154</v>
      </c>
      <c r="E466" s="233" t="s">
        <v>1</v>
      </c>
      <c r="F466" s="234" t="s">
        <v>726</v>
      </c>
      <c r="G466" s="231"/>
      <c r="H466" s="235">
        <v>565.39999999999998</v>
      </c>
      <c r="I466" s="236"/>
      <c r="J466" s="231"/>
      <c r="K466" s="231"/>
      <c r="L466" s="237"/>
      <c r="M466" s="238"/>
      <c r="N466" s="239"/>
      <c r="O466" s="239"/>
      <c r="P466" s="239"/>
      <c r="Q466" s="239"/>
      <c r="R466" s="239"/>
      <c r="S466" s="239"/>
      <c r="T466" s="24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1" t="s">
        <v>154</v>
      </c>
      <c r="AU466" s="241" t="s">
        <v>85</v>
      </c>
      <c r="AV466" s="13" t="s">
        <v>85</v>
      </c>
      <c r="AW466" s="13" t="s">
        <v>32</v>
      </c>
      <c r="AX466" s="13" t="s">
        <v>75</v>
      </c>
      <c r="AY466" s="241" t="s">
        <v>147</v>
      </c>
    </row>
    <row r="467" s="13" customFormat="1">
      <c r="A467" s="13"/>
      <c r="B467" s="230"/>
      <c r="C467" s="231"/>
      <c r="D467" s="232" t="s">
        <v>154</v>
      </c>
      <c r="E467" s="233" t="s">
        <v>1</v>
      </c>
      <c r="F467" s="234" t="s">
        <v>727</v>
      </c>
      <c r="G467" s="231"/>
      <c r="H467" s="235">
        <v>43.649999999999999</v>
      </c>
      <c r="I467" s="236"/>
      <c r="J467" s="231"/>
      <c r="K467" s="231"/>
      <c r="L467" s="237"/>
      <c r="M467" s="238"/>
      <c r="N467" s="239"/>
      <c r="O467" s="239"/>
      <c r="P467" s="239"/>
      <c r="Q467" s="239"/>
      <c r="R467" s="239"/>
      <c r="S467" s="239"/>
      <c r="T467" s="24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1" t="s">
        <v>154</v>
      </c>
      <c r="AU467" s="241" t="s">
        <v>85</v>
      </c>
      <c r="AV467" s="13" t="s">
        <v>85</v>
      </c>
      <c r="AW467" s="13" t="s">
        <v>32</v>
      </c>
      <c r="AX467" s="13" t="s">
        <v>75</v>
      </c>
      <c r="AY467" s="241" t="s">
        <v>147</v>
      </c>
    </row>
    <row r="468" s="14" customFormat="1">
      <c r="A468" s="14"/>
      <c r="B468" s="253"/>
      <c r="C468" s="254"/>
      <c r="D468" s="232" t="s">
        <v>154</v>
      </c>
      <c r="E468" s="255" t="s">
        <v>1</v>
      </c>
      <c r="F468" s="256" t="s">
        <v>187</v>
      </c>
      <c r="G468" s="254"/>
      <c r="H468" s="257">
        <v>609.04999999999995</v>
      </c>
      <c r="I468" s="258"/>
      <c r="J468" s="254"/>
      <c r="K468" s="254"/>
      <c r="L468" s="259"/>
      <c r="M468" s="260"/>
      <c r="N468" s="261"/>
      <c r="O468" s="261"/>
      <c r="P468" s="261"/>
      <c r="Q468" s="261"/>
      <c r="R468" s="261"/>
      <c r="S468" s="261"/>
      <c r="T468" s="26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3" t="s">
        <v>154</v>
      </c>
      <c r="AU468" s="263" t="s">
        <v>85</v>
      </c>
      <c r="AV468" s="14" t="s">
        <v>152</v>
      </c>
      <c r="AW468" s="14" t="s">
        <v>32</v>
      </c>
      <c r="AX468" s="14" t="s">
        <v>83</v>
      </c>
      <c r="AY468" s="263" t="s">
        <v>147</v>
      </c>
    </row>
    <row r="469" s="2" customFormat="1" ht="21.75" customHeight="1">
      <c r="A469" s="37"/>
      <c r="B469" s="38"/>
      <c r="C469" s="216" t="s">
        <v>728</v>
      </c>
      <c r="D469" s="216" t="s">
        <v>148</v>
      </c>
      <c r="E469" s="217" t="s">
        <v>729</v>
      </c>
      <c r="F469" s="218" t="s">
        <v>730</v>
      </c>
      <c r="G469" s="219" t="s">
        <v>177</v>
      </c>
      <c r="H469" s="220">
        <v>467.30000000000001</v>
      </c>
      <c r="I469" s="221"/>
      <c r="J469" s="222">
        <f>ROUND(I469*H469,2)</f>
        <v>0</v>
      </c>
      <c r="K469" s="223"/>
      <c r="L469" s="43"/>
      <c r="M469" s="224" t="s">
        <v>1</v>
      </c>
      <c r="N469" s="225" t="s">
        <v>40</v>
      </c>
      <c r="O469" s="90"/>
      <c r="P469" s="226">
        <f>O469*H469</f>
        <v>0</v>
      </c>
      <c r="Q469" s="226">
        <v>0</v>
      </c>
      <c r="R469" s="226">
        <f>Q469*H469</f>
        <v>0</v>
      </c>
      <c r="S469" s="226">
        <v>0</v>
      </c>
      <c r="T469" s="227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28" t="s">
        <v>241</v>
      </c>
      <c r="AT469" s="228" t="s">
        <v>148</v>
      </c>
      <c r="AU469" s="228" t="s">
        <v>85</v>
      </c>
      <c r="AY469" s="16" t="s">
        <v>147</v>
      </c>
      <c r="BE469" s="229">
        <f>IF(N469="základní",J469,0)</f>
        <v>0</v>
      </c>
      <c r="BF469" s="229">
        <f>IF(N469="snížená",J469,0)</f>
        <v>0</v>
      </c>
      <c r="BG469" s="229">
        <f>IF(N469="zákl. přenesená",J469,0)</f>
        <v>0</v>
      </c>
      <c r="BH469" s="229">
        <f>IF(N469="sníž. přenesená",J469,0)</f>
        <v>0</v>
      </c>
      <c r="BI469" s="229">
        <f>IF(N469="nulová",J469,0)</f>
        <v>0</v>
      </c>
      <c r="BJ469" s="16" t="s">
        <v>83</v>
      </c>
      <c r="BK469" s="229">
        <f>ROUND(I469*H469,2)</f>
        <v>0</v>
      </c>
      <c r="BL469" s="16" t="s">
        <v>241</v>
      </c>
      <c r="BM469" s="228" t="s">
        <v>731</v>
      </c>
    </row>
    <row r="470" s="13" customFormat="1">
      <c r="A470" s="13"/>
      <c r="B470" s="230"/>
      <c r="C470" s="231"/>
      <c r="D470" s="232" t="s">
        <v>154</v>
      </c>
      <c r="E470" s="233" t="s">
        <v>1</v>
      </c>
      <c r="F470" s="234" t="s">
        <v>732</v>
      </c>
      <c r="G470" s="231"/>
      <c r="H470" s="235">
        <v>467.30000000000001</v>
      </c>
      <c r="I470" s="236"/>
      <c r="J470" s="231"/>
      <c r="K470" s="231"/>
      <c r="L470" s="237"/>
      <c r="M470" s="238"/>
      <c r="N470" s="239"/>
      <c r="O470" s="239"/>
      <c r="P470" s="239"/>
      <c r="Q470" s="239"/>
      <c r="R470" s="239"/>
      <c r="S470" s="239"/>
      <c r="T470" s="24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1" t="s">
        <v>154</v>
      </c>
      <c r="AU470" s="241" t="s">
        <v>85</v>
      </c>
      <c r="AV470" s="13" t="s">
        <v>85</v>
      </c>
      <c r="AW470" s="13" t="s">
        <v>32</v>
      </c>
      <c r="AX470" s="13" t="s">
        <v>83</v>
      </c>
      <c r="AY470" s="241" t="s">
        <v>147</v>
      </c>
    </row>
    <row r="471" s="2" customFormat="1" ht="24.15" customHeight="1">
      <c r="A471" s="37"/>
      <c r="B471" s="38"/>
      <c r="C471" s="216" t="s">
        <v>733</v>
      </c>
      <c r="D471" s="216" t="s">
        <v>148</v>
      </c>
      <c r="E471" s="217" t="s">
        <v>734</v>
      </c>
      <c r="F471" s="218" t="s">
        <v>735</v>
      </c>
      <c r="G471" s="219" t="s">
        <v>177</v>
      </c>
      <c r="H471" s="220">
        <v>417.30000000000001</v>
      </c>
      <c r="I471" s="221"/>
      <c r="J471" s="222">
        <f>ROUND(I471*H471,2)</f>
        <v>0</v>
      </c>
      <c r="K471" s="223"/>
      <c r="L471" s="43"/>
      <c r="M471" s="224" t="s">
        <v>1</v>
      </c>
      <c r="N471" s="225" t="s">
        <v>40</v>
      </c>
      <c r="O471" s="90"/>
      <c r="P471" s="226">
        <f>O471*H471</f>
        <v>0</v>
      </c>
      <c r="Q471" s="226">
        <v>0</v>
      </c>
      <c r="R471" s="226">
        <f>Q471*H471</f>
        <v>0</v>
      </c>
      <c r="S471" s="226">
        <v>0</v>
      </c>
      <c r="T471" s="227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28" t="s">
        <v>241</v>
      </c>
      <c r="AT471" s="228" t="s">
        <v>148</v>
      </c>
      <c r="AU471" s="228" t="s">
        <v>85</v>
      </c>
      <c r="AY471" s="16" t="s">
        <v>147</v>
      </c>
      <c r="BE471" s="229">
        <f>IF(N471="základní",J471,0)</f>
        <v>0</v>
      </c>
      <c r="BF471" s="229">
        <f>IF(N471="snížená",J471,0)</f>
        <v>0</v>
      </c>
      <c r="BG471" s="229">
        <f>IF(N471="zákl. přenesená",J471,0)</f>
        <v>0</v>
      </c>
      <c r="BH471" s="229">
        <f>IF(N471="sníž. přenesená",J471,0)</f>
        <v>0</v>
      </c>
      <c r="BI471" s="229">
        <f>IF(N471="nulová",J471,0)</f>
        <v>0</v>
      </c>
      <c r="BJ471" s="16" t="s">
        <v>83</v>
      </c>
      <c r="BK471" s="229">
        <f>ROUND(I471*H471,2)</f>
        <v>0</v>
      </c>
      <c r="BL471" s="16" t="s">
        <v>241</v>
      </c>
      <c r="BM471" s="228" t="s">
        <v>736</v>
      </c>
    </row>
    <row r="472" s="2" customFormat="1">
      <c r="A472" s="37"/>
      <c r="B472" s="38"/>
      <c r="C472" s="39"/>
      <c r="D472" s="232" t="s">
        <v>232</v>
      </c>
      <c r="E472" s="39"/>
      <c r="F472" s="264" t="s">
        <v>737</v>
      </c>
      <c r="G472" s="39"/>
      <c r="H472" s="39"/>
      <c r="I472" s="265"/>
      <c r="J472" s="39"/>
      <c r="K472" s="39"/>
      <c r="L472" s="43"/>
      <c r="M472" s="266"/>
      <c r="N472" s="267"/>
      <c r="O472" s="90"/>
      <c r="P472" s="90"/>
      <c r="Q472" s="90"/>
      <c r="R472" s="90"/>
      <c r="S472" s="90"/>
      <c r="T472" s="91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T472" s="16" t="s">
        <v>232</v>
      </c>
      <c r="AU472" s="16" t="s">
        <v>85</v>
      </c>
    </row>
    <row r="473" s="13" customFormat="1">
      <c r="A473" s="13"/>
      <c r="B473" s="230"/>
      <c r="C473" s="231"/>
      <c r="D473" s="232" t="s">
        <v>154</v>
      </c>
      <c r="E473" s="233" t="s">
        <v>1</v>
      </c>
      <c r="F473" s="234" t="s">
        <v>738</v>
      </c>
      <c r="G473" s="231"/>
      <c r="H473" s="235">
        <v>417.30000000000001</v>
      </c>
      <c r="I473" s="236"/>
      <c r="J473" s="231"/>
      <c r="K473" s="231"/>
      <c r="L473" s="237"/>
      <c r="M473" s="270"/>
      <c r="N473" s="271"/>
      <c r="O473" s="271"/>
      <c r="P473" s="271"/>
      <c r="Q473" s="271"/>
      <c r="R473" s="271"/>
      <c r="S473" s="271"/>
      <c r="T473" s="27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1" t="s">
        <v>154</v>
      </c>
      <c r="AU473" s="241" t="s">
        <v>85</v>
      </c>
      <c r="AV473" s="13" t="s">
        <v>85</v>
      </c>
      <c r="AW473" s="13" t="s">
        <v>32</v>
      </c>
      <c r="AX473" s="13" t="s">
        <v>83</v>
      </c>
      <c r="AY473" s="241" t="s">
        <v>147</v>
      </c>
    </row>
    <row r="474" s="2" customFormat="1" ht="6.96" customHeight="1">
      <c r="A474" s="37"/>
      <c r="B474" s="65"/>
      <c r="C474" s="66"/>
      <c r="D474" s="66"/>
      <c r="E474" s="66"/>
      <c r="F474" s="66"/>
      <c r="G474" s="66"/>
      <c r="H474" s="66"/>
      <c r="I474" s="66"/>
      <c r="J474" s="66"/>
      <c r="K474" s="66"/>
      <c r="L474" s="43"/>
      <c r="M474" s="37"/>
      <c r="O474" s="37"/>
      <c r="P474" s="37"/>
      <c r="Q474" s="37"/>
      <c r="R474" s="37"/>
      <c r="S474" s="37"/>
      <c r="T474" s="37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</row>
  </sheetData>
  <sheetProtection sheet="1" autoFilter="0" formatColumns="0" formatRows="0" objects="1" scenarios="1" spinCount="100000" saltValue="OMTw9AVpaLZYtUpqXoXOwzJxpXtzj6b9pzpDBk7R6IP7NDrH29Qelarbaq50JlOnhcmxP6FNcVNwQpFhrzrbiQ==" hashValue="176XnCphLAklzoVBxXEgEwrcUKZc+UW+Ejwyz4DpFPE0f+fTGRPOsjY4eVNlR5zoIORJGNEjox43wQIT/5WFMw==" algorithmName="SHA-512" password="CC35"/>
  <autoFilter ref="C135:K473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HŠ a SOŠŘ Velké Meziříčí - Rekonstrukce ÚT + elektro Doní dílna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739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25. 3. 2023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ROUND((SUM(BE121:BE162)),  2)</f>
        <v>0</v>
      </c>
      <c r="G33" s="37"/>
      <c r="H33" s="37"/>
      <c r="I33" s="154">
        <v>0.20999999999999999</v>
      </c>
      <c r="J33" s="153">
        <f>ROUND(((SUM(BE121:BE162))*I33),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ROUND((SUM(BF121:BF162)),  2)</f>
        <v>0</v>
      </c>
      <c r="G34" s="37"/>
      <c r="H34" s="37"/>
      <c r="I34" s="154">
        <v>0.12</v>
      </c>
      <c r="J34" s="153">
        <f>ROUND(((SUM(BF121:BF162))*I34),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ROUND((SUM(BG121:BG162)),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ROUND((SUM(BH121:BH162)),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ROUND((SUM(BI121:BI162)),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HŠ a SOŠŘ Velké Meziříčí - Rekonstrukce ÚT + elektro Doní dílna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02 - Úprava vnitřního rozvodu plynu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Velké Meziříčí</v>
      </c>
      <c r="G89" s="39"/>
      <c r="H89" s="39"/>
      <c r="I89" s="31" t="s">
        <v>22</v>
      </c>
      <c r="J89" s="78" t="str">
        <f>IF(J12="","",J12)</f>
        <v>25. 3. 2023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1882/57, 586 01 Jihlava</v>
      </c>
      <c r="G91" s="39"/>
      <c r="H91" s="39"/>
      <c r="I91" s="31" t="s">
        <v>30</v>
      </c>
      <c r="J91" s="35" t="str">
        <f>E21</f>
        <v>Filip Marek, Brněnská 326/34, 591 01 Žďár nad Sáz.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Marek, Brněnská 326/34, 591 01 Žďár nad Sáz.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s="9" customFormat="1" ht="24.96" customHeight="1">
      <c r="A97" s="9"/>
      <c r="B97" s="178"/>
      <c r="C97" s="179"/>
      <c r="D97" s="180" t="s">
        <v>121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123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130</v>
      </c>
      <c r="E99" s="181"/>
      <c r="F99" s="181"/>
      <c r="G99" s="181"/>
      <c r="H99" s="181"/>
      <c r="I99" s="181"/>
      <c r="J99" s="182">
        <f>J129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740</v>
      </c>
      <c r="E100" s="187"/>
      <c r="F100" s="187"/>
      <c r="G100" s="187"/>
      <c r="H100" s="187"/>
      <c r="I100" s="187"/>
      <c r="J100" s="188">
        <f>J130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131</v>
      </c>
      <c r="E101" s="187"/>
      <c r="F101" s="187"/>
      <c r="G101" s="187"/>
      <c r="H101" s="187"/>
      <c r="I101" s="187"/>
      <c r="J101" s="188">
        <f>J159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132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6.25" customHeight="1">
      <c r="A111" s="37"/>
      <c r="B111" s="38"/>
      <c r="C111" s="39"/>
      <c r="D111" s="39"/>
      <c r="E111" s="173" t="str">
        <f>E7</f>
        <v>HŠ a SOŠŘ Velké Meziříčí - Rekonstrukce ÚT + elektro Doní dílna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105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 02 - Úprava vnitřního rozvodu plynu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Velké Meziříčí</v>
      </c>
      <c r="G115" s="39"/>
      <c r="H115" s="39"/>
      <c r="I115" s="31" t="s">
        <v>22</v>
      </c>
      <c r="J115" s="78" t="str">
        <f>IF(J12="","",J12)</f>
        <v>25. 3. 2023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40.05" customHeight="1">
      <c r="A117" s="37"/>
      <c r="B117" s="38"/>
      <c r="C117" s="31" t="s">
        <v>24</v>
      </c>
      <c r="D117" s="39"/>
      <c r="E117" s="39"/>
      <c r="F117" s="26" t="str">
        <f>E15</f>
        <v>Kraj Vysočina, Žižkova 1882/57, 586 01 Jihlava</v>
      </c>
      <c r="G117" s="39"/>
      <c r="H117" s="39"/>
      <c r="I117" s="31" t="s">
        <v>30</v>
      </c>
      <c r="J117" s="35" t="str">
        <f>E21</f>
        <v>Filip Marek, Brněnská 326/34, 591 01 Žďár nad Sáz.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40.0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33</v>
      </c>
      <c r="J118" s="35" t="str">
        <f>E24</f>
        <v>Filip Marek, Brněnská 326/34, 591 01 Žďár nad Sáz.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133</v>
      </c>
      <c r="D120" s="193" t="s">
        <v>60</v>
      </c>
      <c r="E120" s="193" t="s">
        <v>56</v>
      </c>
      <c r="F120" s="193" t="s">
        <v>57</v>
      </c>
      <c r="G120" s="193" t="s">
        <v>134</v>
      </c>
      <c r="H120" s="193" t="s">
        <v>135</v>
      </c>
      <c r="I120" s="193" t="s">
        <v>136</v>
      </c>
      <c r="J120" s="194" t="s">
        <v>109</v>
      </c>
      <c r="K120" s="195" t="s">
        <v>137</v>
      </c>
      <c r="L120" s="196"/>
      <c r="M120" s="99" t="s">
        <v>1</v>
      </c>
      <c r="N120" s="100" t="s">
        <v>39</v>
      </c>
      <c r="O120" s="100" t="s">
        <v>138</v>
      </c>
      <c r="P120" s="100" t="s">
        <v>139</v>
      </c>
      <c r="Q120" s="100" t="s">
        <v>140</v>
      </c>
      <c r="R120" s="100" t="s">
        <v>141</v>
      </c>
      <c r="S120" s="100" t="s">
        <v>142</v>
      </c>
      <c r="T120" s="101" t="s">
        <v>143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144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P122+P129</f>
        <v>0</v>
      </c>
      <c r="Q121" s="103"/>
      <c r="R121" s="199">
        <f>R122+R129</f>
        <v>0.1479</v>
      </c>
      <c r="S121" s="103"/>
      <c r="T121" s="200">
        <f>T122+T129</f>
        <v>0.29936000000000007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74</v>
      </c>
      <c r="AU121" s="16" t="s">
        <v>111</v>
      </c>
      <c r="BK121" s="201">
        <f>BK122+BK129</f>
        <v>0</v>
      </c>
    </row>
    <row r="122" s="12" customFormat="1" ht="25.92" customHeight="1">
      <c r="A122" s="12"/>
      <c r="B122" s="202"/>
      <c r="C122" s="203"/>
      <c r="D122" s="204" t="s">
        <v>74</v>
      </c>
      <c r="E122" s="205" t="s">
        <v>373</v>
      </c>
      <c r="F122" s="205" t="s">
        <v>374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</f>
        <v>0</v>
      </c>
      <c r="Q122" s="210"/>
      <c r="R122" s="211">
        <f>R123</f>
        <v>0</v>
      </c>
      <c r="S122" s="210"/>
      <c r="T122" s="212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74</v>
      </c>
      <c r="AU122" s="214" t="s">
        <v>75</v>
      </c>
      <c r="AY122" s="213" t="s">
        <v>147</v>
      </c>
      <c r="BK122" s="215">
        <f>BK123</f>
        <v>0</v>
      </c>
    </row>
    <row r="123" s="12" customFormat="1" ht="22.8" customHeight="1">
      <c r="A123" s="12"/>
      <c r="B123" s="202"/>
      <c r="C123" s="203"/>
      <c r="D123" s="204" t="s">
        <v>74</v>
      </c>
      <c r="E123" s="268" t="s">
        <v>413</v>
      </c>
      <c r="F123" s="268" t="s">
        <v>414</v>
      </c>
      <c r="G123" s="203"/>
      <c r="H123" s="203"/>
      <c r="I123" s="206"/>
      <c r="J123" s="269">
        <f>BK123</f>
        <v>0</v>
      </c>
      <c r="K123" s="203"/>
      <c r="L123" s="208"/>
      <c r="M123" s="209"/>
      <c r="N123" s="210"/>
      <c r="O123" s="210"/>
      <c r="P123" s="211">
        <f>SUM(P124:P128)</f>
        <v>0</v>
      </c>
      <c r="Q123" s="210"/>
      <c r="R123" s="211">
        <f>SUM(R124:R128)</f>
        <v>0</v>
      </c>
      <c r="S123" s="210"/>
      <c r="T123" s="212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74</v>
      </c>
      <c r="AU123" s="214" t="s">
        <v>83</v>
      </c>
      <c r="AY123" s="213" t="s">
        <v>147</v>
      </c>
      <c r="BK123" s="215">
        <f>SUM(BK124:BK128)</f>
        <v>0</v>
      </c>
    </row>
    <row r="124" s="2" customFormat="1" ht="33" customHeight="1">
      <c r="A124" s="37"/>
      <c r="B124" s="38"/>
      <c r="C124" s="216" t="s">
        <v>83</v>
      </c>
      <c r="D124" s="216" t="s">
        <v>148</v>
      </c>
      <c r="E124" s="217" t="s">
        <v>741</v>
      </c>
      <c r="F124" s="218" t="s">
        <v>742</v>
      </c>
      <c r="G124" s="219" t="s">
        <v>296</v>
      </c>
      <c r="H124" s="220">
        <v>0.29899999999999999</v>
      </c>
      <c r="I124" s="221"/>
      <c r="J124" s="222">
        <f>ROUND(I124*H124,2)</f>
        <v>0</v>
      </c>
      <c r="K124" s="223"/>
      <c r="L124" s="43"/>
      <c r="M124" s="224" t="s">
        <v>1</v>
      </c>
      <c r="N124" s="225" t="s">
        <v>40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152</v>
      </c>
      <c r="AT124" s="228" t="s">
        <v>148</v>
      </c>
      <c r="AU124" s="228" t="s">
        <v>85</v>
      </c>
      <c r="AY124" s="16" t="s">
        <v>147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83</v>
      </c>
      <c r="BK124" s="229">
        <f>ROUND(I124*H124,2)</f>
        <v>0</v>
      </c>
      <c r="BL124" s="16" t="s">
        <v>152</v>
      </c>
      <c r="BM124" s="228" t="s">
        <v>743</v>
      </c>
    </row>
    <row r="125" s="2" customFormat="1" ht="24.15" customHeight="1">
      <c r="A125" s="37"/>
      <c r="B125" s="38"/>
      <c r="C125" s="216" t="s">
        <v>85</v>
      </c>
      <c r="D125" s="216" t="s">
        <v>148</v>
      </c>
      <c r="E125" s="217" t="s">
        <v>420</v>
      </c>
      <c r="F125" s="218" t="s">
        <v>421</v>
      </c>
      <c r="G125" s="219" t="s">
        <v>296</v>
      </c>
      <c r="H125" s="220">
        <v>0.29899999999999999</v>
      </c>
      <c r="I125" s="221"/>
      <c r="J125" s="222">
        <f>ROUND(I125*H125,2)</f>
        <v>0</v>
      </c>
      <c r="K125" s="223"/>
      <c r="L125" s="43"/>
      <c r="M125" s="224" t="s">
        <v>1</v>
      </c>
      <c r="N125" s="225" t="s">
        <v>40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152</v>
      </c>
      <c r="AT125" s="228" t="s">
        <v>148</v>
      </c>
      <c r="AU125" s="228" t="s">
        <v>85</v>
      </c>
      <c r="AY125" s="16" t="s">
        <v>147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83</v>
      </c>
      <c r="BK125" s="229">
        <f>ROUND(I125*H125,2)</f>
        <v>0</v>
      </c>
      <c r="BL125" s="16" t="s">
        <v>152</v>
      </c>
      <c r="BM125" s="228" t="s">
        <v>744</v>
      </c>
    </row>
    <row r="126" s="2" customFormat="1" ht="24.15" customHeight="1">
      <c r="A126" s="37"/>
      <c r="B126" s="38"/>
      <c r="C126" s="216" t="s">
        <v>164</v>
      </c>
      <c r="D126" s="216" t="s">
        <v>148</v>
      </c>
      <c r="E126" s="217" t="s">
        <v>424</v>
      </c>
      <c r="F126" s="218" t="s">
        <v>425</v>
      </c>
      <c r="G126" s="219" t="s">
        <v>296</v>
      </c>
      <c r="H126" s="220">
        <v>2.9900000000000002</v>
      </c>
      <c r="I126" s="221"/>
      <c r="J126" s="222">
        <f>ROUND(I126*H126,2)</f>
        <v>0</v>
      </c>
      <c r="K126" s="223"/>
      <c r="L126" s="43"/>
      <c r="M126" s="224" t="s">
        <v>1</v>
      </c>
      <c r="N126" s="225" t="s">
        <v>40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152</v>
      </c>
      <c r="AT126" s="228" t="s">
        <v>148</v>
      </c>
      <c r="AU126" s="228" t="s">
        <v>85</v>
      </c>
      <c r="AY126" s="16" t="s">
        <v>147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83</v>
      </c>
      <c r="BK126" s="229">
        <f>ROUND(I126*H126,2)</f>
        <v>0</v>
      </c>
      <c r="BL126" s="16" t="s">
        <v>152</v>
      </c>
      <c r="BM126" s="228" t="s">
        <v>745</v>
      </c>
    </row>
    <row r="127" s="13" customFormat="1">
      <c r="A127" s="13"/>
      <c r="B127" s="230"/>
      <c r="C127" s="231"/>
      <c r="D127" s="232" t="s">
        <v>154</v>
      </c>
      <c r="E127" s="231"/>
      <c r="F127" s="234" t="s">
        <v>746</v>
      </c>
      <c r="G127" s="231"/>
      <c r="H127" s="235">
        <v>2.9900000000000002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154</v>
      </c>
      <c r="AU127" s="241" t="s">
        <v>85</v>
      </c>
      <c r="AV127" s="13" t="s">
        <v>85</v>
      </c>
      <c r="AW127" s="13" t="s">
        <v>4</v>
      </c>
      <c r="AX127" s="13" t="s">
        <v>83</v>
      </c>
      <c r="AY127" s="241" t="s">
        <v>147</v>
      </c>
    </row>
    <row r="128" s="2" customFormat="1" ht="33" customHeight="1">
      <c r="A128" s="37"/>
      <c r="B128" s="38"/>
      <c r="C128" s="216" t="s">
        <v>152</v>
      </c>
      <c r="D128" s="216" t="s">
        <v>148</v>
      </c>
      <c r="E128" s="217" t="s">
        <v>429</v>
      </c>
      <c r="F128" s="218" t="s">
        <v>430</v>
      </c>
      <c r="G128" s="219" t="s">
        <v>296</v>
      </c>
      <c r="H128" s="220">
        <v>0.29899999999999999</v>
      </c>
      <c r="I128" s="221"/>
      <c r="J128" s="222">
        <f>ROUND(I128*H128,2)</f>
        <v>0</v>
      </c>
      <c r="K128" s="223"/>
      <c r="L128" s="43"/>
      <c r="M128" s="224" t="s">
        <v>1</v>
      </c>
      <c r="N128" s="225" t="s">
        <v>40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152</v>
      </c>
      <c r="AT128" s="228" t="s">
        <v>148</v>
      </c>
      <c r="AU128" s="228" t="s">
        <v>85</v>
      </c>
      <c r="AY128" s="16" t="s">
        <v>147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83</v>
      </c>
      <c r="BK128" s="229">
        <f>ROUND(I128*H128,2)</f>
        <v>0</v>
      </c>
      <c r="BL128" s="16" t="s">
        <v>152</v>
      </c>
      <c r="BM128" s="228" t="s">
        <v>747</v>
      </c>
    </row>
    <row r="129" s="12" customFormat="1" ht="25.92" customHeight="1">
      <c r="A129" s="12"/>
      <c r="B129" s="202"/>
      <c r="C129" s="203"/>
      <c r="D129" s="204" t="s">
        <v>74</v>
      </c>
      <c r="E129" s="205" t="s">
        <v>663</v>
      </c>
      <c r="F129" s="205" t="s">
        <v>664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P130+P159</f>
        <v>0</v>
      </c>
      <c r="Q129" s="210"/>
      <c r="R129" s="211">
        <f>R130+R159</f>
        <v>0.1479</v>
      </c>
      <c r="S129" s="210"/>
      <c r="T129" s="212">
        <f>T130+T159</f>
        <v>0.29936000000000007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85</v>
      </c>
      <c r="AT129" s="214" t="s">
        <v>74</v>
      </c>
      <c r="AU129" s="214" t="s">
        <v>75</v>
      </c>
      <c r="AY129" s="213" t="s">
        <v>147</v>
      </c>
      <c r="BK129" s="215">
        <f>BK130+BK159</f>
        <v>0</v>
      </c>
    </row>
    <row r="130" s="12" customFormat="1" ht="22.8" customHeight="1">
      <c r="A130" s="12"/>
      <c r="B130" s="202"/>
      <c r="C130" s="203"/>
      <c r="D130" s="204" t="s">
        <v>74</v>
      </c>
      <c r="E130" s="268" t="s">
        <v>748</v>
      </c>
      <c r="F130" s="268" t="s">
        <v>749</v>
      </c>
      <c r="G130" s="203"/>
      <c r="H130" s="203"/>
      <c r="I130" s="206"/>
      <c r="J130" s="269">
        <f>BK130</f>
        <v>0</v>
      </c>
      <c r="K130" s="203"/>
      <c r="L130" s="208"/>
      <c r="M130" s="209"/>
      <c r="N130" s="210"/>
      <c r="O130" s="210"/>
      <c r="P130" s="211">
        <f>SUM(P131:P158)</f>
        <v>0</v>
      </c>
      <c r="Q130" s="210"/>
      <c r="R130" s="211">
        <f>SUM(R131:R158)</f>
        <v>0.13922000000000001</v>
      </c>
      <c r="S130" s="210"/>
      <c r="T130" s="212">
        <f>SUM(T131:T158)</f>
        <v>0.29936000000000007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85</v>
      </c>
      <c r="AT130" s="214" t="s">
        <v>74</v>
      </c>
      <c r="AU130" s="214" t="s">
        <v>83</v>
      </c>
      <c r="AY130" s="213" t="s">
        <v>147</v>
      </c>
      <c r="BK130" s="215">
        <f>SUM(BK131:BK158)</f>
        <v>0</v>
      </c>
    </row>
    <row r="131" s="2" customFormat="1" ht="24.15" customHeight="1">
      <c r="A131" s="37"/>
      <c r="B131" s="38"/>
      <c r="C131" s="216" t="s">
        <v>174</v>
      </c>
      <c r="D131" s="216" t="s">
        <v>148</v>
      </c>
      <c r="E131" s="217" t="s">
        <v>750</v>
      </c>
      <c r="F131" s="218" t="s">
        <v>751</v>
      </c>
      <c r="G131" s="219" t="s">
        <v>183</v>
      </c>
      <c r="H131" s="220">
        <v>5</v>
      </c>
      <c r="I131" s="221"/>
      <c r="J131" s="222">
        <f>ROUND(I131*H131,2)</f>
        <v>0</v>
      </c>
      <c r="K131" s="223"/>
      <c r="L131" s="43"/>
      <c r="M131" s="224" t="s">
        <v>1</v>
      </c>
      <c r="N131" s="225" t="s">
        <v>40</v>
      </c>
      <c r="O131" s="90"/>
      <c r="P131" s="226">
        <f>O131*H131</f>
        <v>0</v>
      </c>
      <c r="Q131" s="226">
        <v>0.00011</v>
      </c>
      <c r="R131" s="226">
        <f>Q131*H131</f>
        <v>0.00055000000000000003</v>
      </c>
      <c r="S131" s="226">
        <v>0.00215</v>
      </c>
      <c r="T131" s="227">
        <f>S131*H131</f>
        <v>0.010749999999999999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241</v>
      </c>
      <c r="AT131" s="228" t="s">
        <v>148</v>
      </c>
      <c r="AU131" s="228" t="s">
        <v>85</v>
      </c>
      <c r="AY131" s="16" t="s">
        <v>147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83</v>
      </c>
      <c r="BK131" s="229">
        <f>ROUND(I131*H131,2)</f>
        <v>0</v>
      </c>
      <c r="BL131" s="16" t="s">
        <v>241</v>
      </c>
      <c r="BM131" s="228" t="s">
        <v>752</v>
      </c>
    </row>
    <row r="132" s="2" customFormat="1" ht="24.15" customHeight="1">
      <c r="A132" s="37"/>
      <c r="B132" s="38"/>
      <c r="C132" s="216" t="s">
        <v>180</v>
      </c>
      <c r="D132" s="216" t="s">
        <v>148</v>
      </c>
      <c r="E132" s="217" t="s">
        <v>753</v>
      </c>
      <c r="F132" s="218" t="s">
        <v>754</v>
      </c>
      <c r="G132" s="219" t="s">
        <v>183</v>
      </c>
      <c r="H132" s="220">
        <v>6</v>
      </c>
      <c r="I132" s="221"/>
      <c r="J132" s="222">
        <f>ROUND(I132*H132,2)</f>
        <v>0</v>
      </c>
      <c r="K132" s="223"/>
      <c r="L132" s="43"/>
      <c r="M132" s="224" t="s">
        <v>1</v>
      </c>
      <c r="N132" s="225" t="s">
        <v>40</v>
      </c>
      <c r="O132" s="90"/>
      <c r="P132" s="226">
        <f>O132*H132</f>
        <v>0</v>
      </c>
      <c r="Q132" s="226">
        <v>0.00038999999999999999</v>
      </c>
      <c r="R132" s="226">
        <f>Q132*H132</f>
        <v>0.0023400000000000001</v>
      </c>
      <c r="S132" s="226">
        <v>0.0034199999999999999</v>
      </c>
      <c r="T132" s="227">
        <f>S132*H132</f>
        <v>0.02052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241</v>
      </c>
      <c r="AT132" s="228" t="s">
        <v>148</v>
      </c>
      <c r="AU132" s="228" t="s">
        <v>85</v>
      </c>
      <c r="AY132" s="16" t="s">
        <v>147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83</v>
      </c>
      <c r="BK132" s="229">
        <f>ROUND(I132*H132,2)</f>
        <v>0</v>
      </c>
      <c r="BL132" s="16" t="s">
        <v>241</v>
      </c>
      <c r="BM132" s="228" t="s">
        <v>755</v>
      </c>
    </row>
    <row r="133" s="2" customFormat="1" ht="24.15" customHeight="1">
      <c r="A133" s="37"/>
      <c r="B133" s="38"/>
      <c r="C133" s="216" t="s">
        <v>188</v>
      </c>
      <c r="D133" s="216" t="s">
        <v>148</v>
      </c>
      <c r="E133" s="217" t="s">
        <v>756</v>
      </c>
      <c r="F133" s="218" t="s">
        <v>757</v>
      </c>
      <c r="G133" s="219" t="s">
        <v>183</v>
      </c>
      <c r="H133" s="220">
        <v>5</v>
      </c>
      <c r="I133" s="221"/>
      <c r="J133" s="222">
        <f>ROUND(I133*H133,2)</f>
        <v>0</v>
      </c>
      <c r="K133" s="223"/>
      <c r="L133" s="43"/>
      <c r="M133" s="224" t="s">
        <v>1</v>
      </c>
      <c r="N133" s="225" t="s">
        <v>40</v>
      </c>
      <c r="O133" s="90"/>
      <c r="P133" s="226">
        <f>O133*H133</f>
        <v>0</v>
      </c>
      <c r="Q133" s="226">
        <v>0.00038999999999999999</v>
      </c>
      <c r="R133" s="226">
        <f>Q133*H133</f>
        <v>0.0019499999999999999</v>
      </c>
      <c r="S133" s="226">
        <v>0.0082799999999999992</v>
      </c>
      <c r="T133" s="227">
        <f>S133*H133</f>
        <v>0.041399999999999992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241</v>
      </c>
      <c r="AT133" s="228" t="s">
        <v>148</v>
      </c>
      <c r="AU133" s="228" t="s">
        <v>85</v>
      </c>
      <c r="AY133" s="16" t="s">
        <v>147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83</v>
      </c>
      <c r="BK133" s="229">
        <f>ROUND(I133*H133,2)</f>
        <v>0</v>
      </c>
      <c r="BL133" s="16" t="s">
        <v>241</v>
      </c>
      <c r="BM133" s="228" t="s">
        <v>758</v>
      </c>
    </row>
    <row r="134" s="2" customFormat="1" ht="24.15" customHeight="1">
      <c r="A134" s="37"/>
      <c r="B134" s="38"/>
      <c r="C134" s="216" t="s">
        <v>162</v>
      </c>
      <c r="D134" s="216" t="s">
        <v>148</v>
      </c>
      <c r="E134" s="217" t="s">
        <v>759</v>
      </c>
      <c r="F134" s="218" t="s">
        <v>760</v>
      </c>
      <c r="G134" s="219" t="s">
        <v>183</v>
      </c>
      <c r="H134" s="220">
        <v>13</v>
      </c>
      <c r="I134" s="221"/>
      <c r="J134" s="222">
        <f>ROUND(I134*H134,2)</f>
        <v>0</v>
      </c>
      <c r="K134" s="223"/>
      <c r="L134" s="43"/>
      <c r="M134" s="224" t="s">
        <v>1</v>
      </c>
      <c r="N134" s="225" t="s">
        <v>40</v>
      </c>
      <c r="O134" s="90"/>
      <c r="P134" s="226">
        <f>O134*H134</f>
        <v>0</v>
      </c>
      <c r="Q134" s="226">
        <v>0.00147</v>
      </c>
      <c r="R134" s="226">
        <f>Q134*H134</f>
        <v>0.019109999999999999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241</v>
      </c>
      <c r="AT134" s="228" t="s">
        <v>148</v>
      </c>
      <c r="AU134" s="228" t="s">
        <v>85</v>
      </c>
      <c r="AY134" s="16" t="s">
        <v>147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83</v>
      </c>
      <c r="BK134" s="229">
        <f>ROUND(I134*H134,2)</f>
        <v>0</v>
      </c>
      <c r="BL134" s="16" t="s">
        <v>241</v>
      </c>
      <c r="BM134" s="228" t="s">
        <v>761</v>
      </c>
    </row>
    <row r="135" s="2" customFormat="1" ht="24.15" customHeight="1">
      <c r="A135" s="37"/>
      <c r="B135" s="38"/>
      <c r="C135" s="216" t="s">
        <v>200</v>
      </c>
      <c r="D135" s="216" t="s">
        <v>148</v>
      </c>
      <c r="E135" s="217" t="s">
        <v>762</v>
      </c>
      <c r="F135" s="218" t="s">
        <v>763</v>
      </c>
      <c r="G135" s="219" t="s">
        <v>183</v>
      </c>
      <c r="H135" s="220">
        <v>18</v>
      </c>
      <c r="I135" s="221"/>
      <c r="J135" s="222">
        <f>ROUND(I135*H135,2)</f>
        <v>0</v>
      </c>
      <c r="K135" s="223"/>
      <c r="L135" s="43"/>
      <c r="M135" s="224" t="s">
        <v>1</v>
      </c>
      <c r="N135" s="225" t="s">
        <v>40</v>
      </c>
      <c r="O135" s="90"/>
      <c r="P135" s="226">
        <f>O135*H135</f>
        <v>0</v>
      </c>
      <c r="Q135" s="226">
        <v>0.0049300000000000004</v>
      </c>
      <c r="R135" s="226">
        <f>Q135*H135</f>
        <v>0.088740000000000013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241</v>
      </c>
      <c r="AT135" s="228" t="s">
        <v>148</v>
      </c>
      <c r="AU135" s="228" t="s">
        <v>85</v>
      </c>
      <c r="AY135" s="16" t="s">
        <v>147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83</v>
      </c>
      <c r="BK135" s="229">
        <f>ROUND(I135*H135,2)</f>
        <v>0</v>
      </c>
      <c r="BL135" s="16" t="s">
        <v>241</v>
      </c>
      <c r="BM135" s="228" t="s">
        <v>764</v>
      </c>
    </row>
    <row r="136" s="2" customFormat="1" ht="24.15" customHeight="1">
      <c r="A136" s="37"/>
      <c r="B136" s="38"/>
      <c r="C136" s="216" t="s">
        <v>207</v>
      </c>
      <c r="D136" s="216" t="s">
        <v>148</v>
      </c>
      <c r="E136" s="217" t="s">
        <v>765</v>
      </c>
      <c r="F136" s="218" t="s">
        <v>766</v>
      </c>
      <c r="G136" s="219" t="s">
        <v>183</v>
      </c>
      <c r="H136" s="220">
        <v>4</v>
      </c>
      <c r="I136" s="221"/>
      <c r="J136" s="222">
        <f>ROUND(I136*H136,2)</f>
        <v>0</v>
      </c>
      <c r="K136" s="223"/>
      <c r="L136" s="43"/>
      <c r="M136" s="224" t="s">
        <v>1</v>
      </c>
      <c r="N136" s="225" t="s">
        <v>40</v>
      </c>
      <c r="O136" s="90"/>
      <c r="P136" s="226">
        <f>O136*H136</f>
        <v>0</v>
      </c>
      <c r="Q136" s="226">
        <v>0.00055000000000000003</v>
      </c>
      <c r="R136" s="226">
        <f>Q136*H136</f>
        <v>0.0022000000000000001</v>
      </c>
      <c r="S136" s="226">
        <v>0.016480000000000002</v>
      </c>
      <c r="T136" s="227">
        <f>S136*H136</f>
        <v>0.065920000000000006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241</v>
      </c>
      <c r="AT136" s="228" t="s">
        <v>148</v>
      </c>
      <c r="AU136" s="228" t="s">
        <v>85</v>
      </c>
      <c r="AY136" s="16" t="s">
        <v>147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83</v>
      </c>
      <c r="BK136" s="229">
        <f>ROUND(I136*H136,2)</f>
        <v>0</v>
      </c>
      <c r="BL136" s="16" t="s">
        <v>241</v>
      </c>
      <c r="BM136" s="228" t="s">
        <v>767</v>
      </c>
    </row>
    <row r="137" s="2" customFormat="1" ht="24.15" customHeight="1">
      <c r="A137" s="37"/>
      <c r="B137" s="38"/>
      <c r="C137" s="216" t="s">
        <v>213</v>
      </c>
      <c r="D137" s="216" t="s">
        <v>148</v>
      </c>
      <c r="E137" s="217" t="s">
        <v>768</v>
      </c>
      <c r="F137" s="218" t="s">
        <v>769</v>
      </c>
      <c r="G137" s="219" t="s">
        <v>770</v>
      </c>
      <c r="H137" s="220">
        <v>1</v>
      </c>
      <c r="I137" s="221"/>
      <c r="J137" s="222">
        <f>ROUND(I137*H137,2)</f>
        <v>0</v>
      </c>
      <c r="K137" s="223"/>
      <c r="L137" s="43"/>
      <c r="M137" s="224" t="s">
        <v>1</v>
      </c>
      <c r="N137" s="225" t="s">
        <v>40</v>
      </c>
      <c r="O137" s="90"/>
      <c r="P137" s="226">
        <f>O137*H137</f>
        <v>0</v>
      </c>
      <c r="Q137" s="226">
        <v>0.00877</v>
      </c>
      <c r="R137" s="226">
        <f>Q137*H137</f>
        <v>0.00877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241</v>
      </c>
      <c r="AT137" s="228" t="s">
        <v>148</v>
      </c>
      <c r="AU137" s="228" t="s">
        <v>85</v>
      </c>
      <c r="AY137" s="16" t="s">
        <v>147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83</v>
      </c>
      <c r="BK137" s="229">
        <f>ROUND(I137*H137,2)</f>
        <v>0</v>
      </c>
      <c r="BL137" s="16" t="s">
        <v>241</v>
      </c>
      <c r="BM137" s="228" t="s">
        <v>771</v>
      </c>
    </row>
    <row r="138" s="2" customFormat="1" ht="16.5" customHeight="1">
      <c r="A138" s="37"/>
      <c r="B138" s="38"/>
      <c r="C138" s="216" t="s">
        <v>8</v>
      </c>
      <c r="D138" s="216" t="s">
        <v>148</v>
      </c>
      <c r="E138" s="217" t="s">
        <v>772</v>
      </c>
      <c r="F138" s="218" t="s">
        <v>773</v>
      </c>
      <c r="G138" s="219" t="s">
        <v>770</v>
      </c>
      <c r="H138" s="220">
        <v>1</v>
      </c>
      <c r="I138" s="221"/>
      <c r="J138" s="222">
        <f>ROUND(I138*H138,2)</f>
        <v>0</v>
      </c>
      <c r="K138" s="223"/>
      <c r="L138" s="43"/>
      <c r="M138" s="224" t="s">
        <v>1</v>
      </c>
      <c r="N138" s="225" t="s">
        <v>40</v>
      </c>
      <c r="O138" s="90"/>
      <c r="P138" s="226">
        <f>O138*H138</f>
        <v>0</v>
      </c>
      <c r="Q138" s="226">
        <v>0.00025999999999999998</v>
      </c>
      <c r="R138" s="226">
        <f>Q138*H138</f>
        <v>0.00025999999999999998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241</v>
      </c>
      <c r="AT138" s="228" t="s">
        <v>148</v>
      </c>
      <c r="AU138" s="228" t="s">
        <v>85</v>
      </c>
      <c r="AY138" s="16" t="s">
        <v>147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83</v>
      </c>
      <c r="BK138" s="229">
        <f>ROUND(I138*H138,2)</f>
        <v>0</v>
      </c>
      <c r="BL138" s="16" t="s">
        <v>241</v>
      </c>
      <c r="BM138" s="228" t="s">
        <v>774</v>
      </c>
    </row>
    <row r="139" s="2" customFormat="1" ht="24.15" customHeight="1">
      <c r="A139" s="37"/>
      <c r="B139" s="38"/>
      <c r="C139" s="216" t="s">
        <v>222</v>
      </c>
      <c r="D139" s="216" t="s">
        <v>148</v>
      </c>
      <c r="E139" s="217" t="s">
        <v>775</v>
      </c>
      <c r="F139" s="218" t="s">
        <v>776</v>
      </c>
      <c r="G139" s="219" t="s">
        <v>777</v>
      </c>
      <c r="H139" s="220">
        <v>1</v>
      </c>
      <c r="I139" s="221"/>
      <c r="J139" s="222">
        <f>ROUND(I139*H139,2)</f>
        <v>0</v>
      </c>
      <c r="K139" s="223"/>
      <c r="L139" s="43"/>
      <c r="M139" s="224" t="s">
        <v>1</v>
      </c>
      <c r="N139" s="225" t="s">
        <v>40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0.026200000000000001</v>
      </c>
      <c r="T139" s="227">
        <f>S139*H139</f>
        <v>0.026200000000000001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241</v>
      </c>
      <c r="AT139" s="228" t="s">
        <v>148</v>
      </c>
      <c r="AU139" s="228" t="s">
        <v>85</v>
      </c>
      <c r="AY139" s="16" t="s">
        <v>147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83</v>
      </c>
      <c r="BK139" s="229">
        <f>ROUND(I139*H139,2)</f>
        <v>0</v>
      </c>
      <c r="BL139" s="16" t="s">
        <v>241</v>
      </c>
      <c r="BM139" s="228" t="s">
        <v>778</v>
      </c>
    </row>
    <row r="140" s="2" customFormat="1" ht="16.5" customHeight="1">
      <c r="A140" s="37"/>
      <c r="B140" s="38"/>
      <c r="C140" s="216" t="s">
        <v>228</v>
      </c>
      <c r="D140" s="216" t="s">
        <v>148</v>
      </c>
      <c r="E140" s="217" t="s">
        <v>779</v>
      </c>
      <c r="F140" s="218" t="s">
        <v>780</v>
      </c>
      <c r="G140" s="219" t="s">
        <v>161</v>
      </c>
      <c r="H140" s="220">
        <v>1</v>
      </c>
      <c r="I140" s="221"/>
      <c r="J140" s="222">
        <f>ROUND(I140*H140,2)</f>
        <v>0</v>
      </c>
      <c r="K140" s="223"/>
      <c r="L140" s="43"/>
      <c r="M140" s="224" t="s">
        <v>1</v>
      </c>
      <c r="N140" s="225" t="s">
        <v>40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0.00141</v>
      </c>
      <c r="T140" s="227">
        <f>S140*H140</f>
        <v>0.00141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241</v>
      </c>
      <c r="AT140" s="228" t="s">
        <v>148</v>
      </c>
      <c r="AU140" s="228" t="s">
        <v>85</v>
      </c>
      <c r="AY140" s="16" t="s">
        <v>147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83</v>
      </c>
      <c r="BK140" s="229">
        <f>ROUND(I140*H140,2)</f>
        <v>0</v>
      </c>
      <c r="BL140" s="16" t="s">
        <v>241</v>
      </c>
      <c r="BM140" s="228" t="s">
        <v>781</v>
      </c>
    </row>
    <row r="141" s="2" customFormat="1" ht="16.5" customHeight="1">
      <c r="A141" s="37"/>
      <c r="B141" s="38"/>
      <c r="C141" s="216" t="s">
        <v>236</v>
      </c>
      <c r="D141" s="216" t="s">
        <v>148</v>
      </c>
      <c r="E141" s="217" t="s">
        <v>782</v>
      </c>
      <c r="F141" s="218" t="s">
        <v>783</v>
      </c>
      <c r="G141" s="219" t="s">
        <v>161</v>
      </c>
      <c r="H141" s="220">
        <v>1</v>
      </c>
      <c r="I141" s="221"/>
      <c r="J141" s="222">
        <f>ROUND(I141*H141,2)</f>
        <v>0</v>
      </c>
      <c r="K141" s="223"/>
      <c r="L141" s="43"/>
      <c r="M141" s="224" t="s">
        <v>1</v>
      </c>
      <c r="N141" s="225" t="s">
        <v>40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241</v>
      </c>
      <c r="AT141" s="228" t="s">
        <v>148</v>
      </c>
      <c r="AU141" s="228" t="s">
        <v>85</v>
      </c>
      <c r="AY141" s="16" t="s">
        <v>147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83</v>
      </c>
      <c r="BK141" s="229">
        <f>ROUND(I141*H141,2)</f>
        <v>0</v>
      </c>
      <c r="BL141" s="16" t="s">
        <v>241</v>
      </c>
      <c r="BM141" s="228" t="s">
        <v>784</v>
      </c>
    </row>
    <row r="142" s="2" customFormat="1" ht="16.5" customHeight="1">
      <c r="A142" s="37"/>
      <c r="B142" s="38"/>
      <c r="C142" s="216" t="s">
        <v>241</v>
      </c>
      <c r="D142" s="216" t="s">
        <v>148</v>
      </c>
      <c r="E142" s="217" t="s">
        <v>785</v>
      </c>
      <c r="F142" s="218" t="s">
        <v>786</v>
      </c>
      <c r="G142" s="219" t="s">
        <v>183</v>
      </c>
      <c r="H142" s="220">
        <v>18</v>
      </c>
      <c r="I142" s="221"/>
      <c r="J142" s="222">
        <f>ROUND(I142*H142,2)</f>
        <v>0</v>
      </c>
      <c r="K142" s="223"/>
      <c r="L142" s="43"/>
      <c r="M142" s="224" t="s">
        <v>1</v>
      </c>
      <c r="N142" s="225" t="s">
        <v>40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241</v>
      </c>
      <c r="AT142" s="228" t="s">
        <v>148</v>
      </c>
      <c r="AU142" s="228" t="s">
        <v>85</v>
      </c>
      <c r="AY142" s="16" t="s">
        <v>147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83</v>
      </c>
      <c r="BK142" s="229">
        <f>ROUND(I142*H142,2)</f>
        <v>0</v>
      </c>
      <c r="BL142" s="16" t="s">
        <v>241</v>
      </c>
      <c r="BM142" s="228" t="s">
        <v>787</v>
      </c>
    </row>
    <row r="143" s="2" customFormat="1" ht="24.15" customHeight="1">
      <c r="A143" s="37"/>
      <c r="B143" s="38"/>
      <c r="C143" s="216" t="s">
        <v>145</v>
      </c>
      <c r="D143" s="216" t="s">
        <v>148</v>
      </c>
      <c r="E143" s="217" t="s">
        <v>788</v>
      </c>
      <c r="F143" s="218" t="s">
        <v>789</v>
      </c>
      <c r="G143" s="219" t="s">
        <v>161</v>
      </c>
      <c r="H143" s="220">
        <v>1</v>
      </c>
      <c r="I143" s="221"/>
      <c r="J143" s="222">
        <f>ROUND(I143*H143,2)</f>
        <v>0</v>
      </c>
      <c r="K143" s="223"/>
      <c r="L143" s="43"/>
      <c r="M143" s="224" t="s">
        <v>1</v>
      </c>
      <c r="N143" s="225" t="s">
        <v>40</v>
      </c>
      <c r="O143" s="90"/>
      <c r="P143" s="226">
        <f>O143*H143</f>
        <v>0</v>
      </c>
      <c r="Q143" s="226">
        <v>0.0040000000000000001</v>
      </c>
      <c r="R143" s="226">
        <f>Q143*H143</f>
        <v>0.0040000000000000001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241</v>
      </c>
      <c r="AT143" s="228" t="s">
        <v>148</v>
      </c>
      <c r="AU143" s="228" t="s">
        <v>85</v>
      </c>
      <c r="AY143" s="16" t="s">
        <v>147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241</v>
      </c>
      <c r="BM143" s="228" t="s">
        <v>790</v>
      </c>
    </row>
    <row r="144" s="2" customFormat="1">
      <c r="A144" s="37"/>
      <c r="B144" s="38"/>
      <c r="C144" s="39"/>
      <c r="D144" s="232" t="s">
        <v>232</v>
      </c>
      <c r="E144" s="39"/>
      <c r="F144" s="264" t="s">
        <v>791</v>
      </c>
      <c r="G144" s="39"/>
      <c r="H144" s="39"/>
      <c r="I144" s="265"/>
      <c r="J144" s="39"/>
      <c r="K144" s="39"/>
      <c r="L144" s="43"/>
      <c r="M144" s="266"/>
      <c r="N144" s="267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232</v>
      </c>
      <c r="AU144" s="16" t="s">
        <v>85</v>
      </c>
    </row>
    <row r="145" s="2" customFormat="1" ht="21.75" customHeight="1">
      <c r="A145" s="37"/>
      <c r="B145" s="38"/>
      <c r="C145" s="216" t="s">
        <v>251</v>
      </c>
      <c r="D145" s="216" t="s">
        <v>148</v>
      </c>
      <c r="E145" s="217" t="s">
        <v>792</v>
      </c>
      <c r="F145" s="218" t="s">
        <v>793</v>
      </c>
      <c r="G145" s="219" t="s">
        <v>161</v>
      </c>
      <c r="H145" s="220">
        <v>1</v>
      </c>
      <c r="I145" s="221"/>
      <c r="J145" s="222">
        <f>ROUND(I145*H145,2)</f>
        <v>0</v>
      </c>
      <c r="K145" s="223"/>
      <c r="L145" s="43"/>
      <c r="M145" s="224" t="s">
        <v>1</v>
      </c>
      <c r="N145" s="225" t="s">
        <v>40</v>
      </c>
      <c r="O145" s="90"/>
      <c r="P145" s="226">
        <f>O145*H145</f>
        <v>0</v>
      </c>
      <c r="Q145" s="226">
        <v>0.00018000000000000001</v>
      </c>
      <c r="R145" s="226">
        <f>Q145*H145</f>
        <v>0.00018000000000000001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241</v>
      </c>
      <c r="AT145" s="228" t="s">
        <v>148</v>
      </c>
      <c r="AU145" s="228" t="s">
        <v>85</v>
      </c>
      <c r="AY145" s="16" t="s">
        <v>147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83</v>
      </c>
      <c r="BK145" s="229">
        <f>ROUND(I145*H145,2)</f>
        <v>0</v>
      </c>
      <c r="BL145" s="16" t="s">
        <v>241</v>
      </c>
      <c r="BM145" s="228" t="s">
        <v>794</v>
      </c>
    </row>
    <row r="146" s="2" customFormat="1" ht="21.75" customHeight="1">
      <c r="A146" s="37"/>
      <c r="B146" s="38"/>
      <c r="C146" s="216" t="s">
        <v>257</v>
      </c>
      <c r="D146" s="216" t="s">
        <v>148</v>
      </c>
      <c r="E146" s="217" t="s">
        <v>795</v>
      </c>
      <c r="F146" s="218" t="s">
        <v>796</v>
      </c>
      <c r="G146" s="219" t="s">
        <v>161</v>
      </c>
      <c r="H146" s="220">
        <v>2</v>
      </c>
      <c r="I146" s="221"/>
      <c r="J146" s="222">
        <f>ROUND(I146*H146,2)</f>
        <v>0</v>
      </c>
      <c r="K146" s="223"/>
      <c r="L146" s="43"/>
      <c r="M146" s="224" t="s">
        <v>1</v>
      </c>
      <c r="N146" s="225" t="s">
        <v>40</v>
      </c>
      <c r="O146" s="90"/>
      <c r="P146" s="226">
        <f>O146*H146</f>
        <v>0</v>
      </c>
      <c r="Q146" s="226">
        <v>0.00018000000000000001</v>
      </c>
      <c r="R146" s="226">
        <f>Q146*H146</f>
        <v>0.00036000000000000002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241</v>
      </c>
      <c r="AT146" s="228" t="s">
        <v>148</v>
      </c>
      <c r="AU146" s="228" t="s">
        <v>85</v>
      </c>
      <c r="AY146" s="16" t="s">
        <v>147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83</v>
      </c>
      <c r="BK146" s="229">
        <f>ROUND(I146*H146,2)</f>
        <v>0</v>
      </c>
      <c r="BL146" s="16" t="s">
        <v>241</v>
      </c>
      <c r="BM146" s="228" t="s">
        <v>797</v>
      </c>
    </row>
    <row r="147" s="2" customFormat="1" ht="24.15" customHeight="1">
      <c r="A147" s="37"/>
      <c r="B147" s="38"/>
      <c r="C147" s="216" t="s">
        <v>266</v>
      </c>
      <c r="D147" s="216" t="s">
        <v>148</v>
      </c>
      <c r="E147" s="217" t="s">
        <v>798</v>
      </c>
      <c r="F147" s="218" t="s">
        <v>799</v>
      </c>
      <c r="G147" s="219" t="s">
        <v>770</v>
      </c>
      <c r="H147" s="220">
        <v>1</v>
      </c>
      <c r="I147" s="221"/>
      <c r="J147" s="222">
        <f>ROUND(I147*H147,2)</f>
        <v>0</v>
      </c>
      <c r="K147" s="223"/>
      <c r="L147" s="43"/>
      <c r="M147" s="224" t="s">
        <v>1</v>
      </c>
      <c r="N147" s="225" t="s">
        <v>40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0.031899999999999998</v>
      </c>
      <c r="T147" s="227">
        <f>S147*H147</f>
        <v>0.031899999999999998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241</v>
      </c>
      <c r="AT147" s="228" t="s">
        <v>148</v>
      </c>
      <c r="AU147" s="228" t="s">
        <v>85</v>
      </c>
      <c r="AY147" s="16" t="s">
        <v>147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83</v>
      </c>
      <c r="BK147" s="229">
        <f>ROUND(I147*H147,2)</f>
        <v>0</v>
      </c>
      <c r="BL147" s="16" t="s">
        <v>241</v>
      </c>
      <c r="BM147" s="228" t="s">
        <v>800</v>
      </c>
    </row>
    <row r="148" s="2" customFormat="1" ht="21.75" customHeight="1">
      <c r="A148" s="37"/>
      <c r="B148" s="38"/>
      <c r="C148" s="216" t="s">
        <v>7</v>
      </c>
      <c r="D148" s="216" t="s">
        <v>148</v>
      </c>
      <c r="E148" s="217" t="s">
        <v>801</v>
      </c>
      <c r="F148" s="218" t="s">
        <v>802</v>
      </c>
      <c r="G148" s="219" t="s">
        <v>770</v>
      </c>
      <c r="H148" s="220">
        <v>1</v>
      </c>
      <c r="I148" s="221"/>
      <c r="J148" s="222">
        <f>ROUND(I148*H148,2)</f>
        <v>0</v>
      </c>
      <c r="K148" s="223"/>
      <c r="L148" s="43"/>
      <c r="M148" s="224" t="s">
        <v>1</v>
      </c>
      <c r="N148" s="225" t="s">
        <v>40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0.075259999999999994</v>
      </c>
      <c r="T148" s="227">
        <f>S148*H148</f>
        <v>0.075259999999999994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241</v>
      </c>
      <c r="AT148" s="228" t="s">
        <v>148</v>
      </c>
      <c r="AU148" s="228" t="s">
        <v>85</v>
      </c>
      <c r="AY148" s="16" t="s">
        <v>147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83</v>
      </c>
      <c r="BK148" s="229">
        <f>ROUND(I148*H148,2)</f>
        <v>0</v>
      </c>
      <c r="BL148" s="16" t="s">
        <v>241</v>
      </c>
      <c r="BM148" s="228" t="s">
        <v>803</v>
      </c>
    </row>
    <row r="149" s="2" customFormat="1" ht="24.15" customHeight="1">
      <c r="A149" s="37"/>
      <c r="B149" s="38"/>
      <c r="C149" s="216" t="s">
        <v>281</v>
      </c>
      <c r="D149" s="216" t="s">
        <v>148</v>
      </c>
      <c r="E149" s="217" t="s">
        <v>804</v>
      </c>
      <c r="F149" s="218" t="s">
        <v>805</v>
      </c>
      <c r="G149" s="219" t="s">
        <v>161</v>
      </c>
      <c r="H149" s="220">
        <v>1</v>
      </c>
      <c r="I149" s="221"/>
      <c r="J149" s="222">
        <f>ROUND(I149*H149,2)</f>
        <v>0</v>
      </c>
      <c r="K149" s="223"/>
      <c r="L149" s="43"/>
      <c r="M149" s="224" t="s">
        <v>1</v>
      </c>
      <c r="N149" s="225" t="s">
        <v>40</v>
      </c>
      <c r="O149" s="90"/>
      <c r="P149" s="226">
        <f>O149*H149</f>
        <v>0</v>
      </c>
      <c r="Q149" s="226">
        <v>0.00088000000000000003</v>
      </c>
      <c r="R149" s="226">
        <f>Q149*H149</f>
        <v>0.00088000000000000003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241</v>
      </c>
      <c r="AT149" s="228" t="s">
        <v>148</v>
      </c>
      <c r="AU149" s="228" t="s">
        <v>85</v>
      </c>
      <c r="AY149" s="16" t="s">
        <v>147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83</v>
      </c>
      <c r="BK149" s="229">
        <f>ROUND(I149*H149,2)</f>
        <v>0</v>
      </c>
      <c r="BL149" s="16" t="s">
        <v>241</v>
      </c>
      <c r="BM149" s="228" t="s">
        <v>806</v>
      </c>
    </row>
    <row r="150" s="2" customFormat="1" ht="24.15" customHeight="1">
      <c r="A150" s="37"/>
      <c r="B150" s="38"/>
      <c r="C150" s="216" t="s">
        <v>289</v>
      </c>
      <c r="D150" s="216" t="s">
        <v>148</v>
      </c>
      <c r="E150" s="217" t="s">
        <v>807</v>
      </c>
      <c r="F150" s="218" t="s">
        <v>808</v>
      </c>
      <c r="G150" s="219" t="s">
        <v>161</v>
      </c>
      <c r="H150" s="220">
        <v>2</v>
      </c>
      <c r="I150" s="221"/>
      <c r="J150" s="222">
        <f>ROUND(I150*H150,2)</f>
        <v>0</v>
      </c>
      <c r="K150" s="223"/>
      <c r="L150" s="43"/>
      <c r="M150" s="224" t="s">
        <v>1</v>
      </c>
      <c r="N150" s="225" t="s">
        <v>40</v>
      </c>
      <c r="O150" s="90"/>
      <c r="P150" s="226">
        <f>O150*H150</f>
        <v>0</v>
      </c>
      <c r="Q150" s="226">
        <v>0.0020799999999999998</v>
      </c>
      <c r="R150" s="226">
        <f>Q150*H150</f>
        <v>0.0041599999999999996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241</v>
      </c>
      <c r="AT150" s="228" t="s">
        <v>148</v>
      </c>
      <c r="AU150" s="228" t="s">
        <v>85</v>
      </c>
      <c r="AY150" s="16" t="s">
        <v>147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83</v>
      </c>
      <c r="BK150" s="229">
        <f>ROUND(I150*H150,2)</f>
        <v>0</v>
      </c>
      <c r="BL150" s="16" t="s">
        <v>241</v>
      </c>
      <c r="BM150" s="228" t="s">
        <v>809</v>
      </c>
    </row>
    <row r="151" s="2" customFormat="1" ht="24.15" customHeight="1">
      <c r="A151" s="37"/>
      <c r="B151" s="38"/>
      <c r="C151" s="216" t="s">
        <v>293</v>
      </c>
      <c r="D151" s="216" t="s">
        <v>148</v>
      </c>
      <c r="E151" s="217" t="s">
        <v>810</v>
      </c>
      <c r="F151" s="218" t="s">
        <v>811</v>
      </c>
      <c r="G151" s="219" t="s">
        <v>161</v>
      </c>
      <c r="H151" s="220">
        <v>1</v>
      </c>
      <c r="I151" s="221"/>
      <c r="J151" s="222">
        <f>ROUND(I151*H151,2)</f>
        <v>0</v>
      </c>
      <c r="K151" s="223"/>
      <c r="L151" s="43"/>
      <c r="M151" s="224" t="s">
        <v>1</v>
      </c>
      <c r="N151" s="225" t="s">
        <v>40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241</v>
      </c>
      <c r="AT151" s="228" t="s">
        <v>148</v>
      </c>
      <c r="AU151" s="228" t="s">
        <v>85</v>
      </c>
      <c r="AY151" s="16" t="s">
        <v>147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83</v>
      </c>
      <c r="BK151" s="229">
        <f>ROUND(I151*H151,2)</f>
        <v>0</v>
      </c>
      <c r="BL151" s="16" t="s">
        <v>241</v>
      </c>
      <c r="BM151" s="228" t="s">
        <v>812</v>
      </c>
    </row>
    <row r="152" s="2" customFormat="1" ht="24.15" customHeight="1">
      <c r="A152" s="37"/>
      <c r="B152" s="38"/>
      <c r="C152" s="242" t="s">
        <v>304</v>
      </c>
      <c r="D152" s="242" t="s">
        <v>158</v>
      </c>
      <c r="E152" s="243" t="s">
        <v>813</v>
      </c>
      <c r="F152" s="244" t="s">
        <v>814</v>
      </c>
      <c r="G152" s="245" t="s">
        <v>161</v>
      </c>
      <c r="H152" s="246">
        <v>1</v>
      </c>
      <c r="I152" s="247"/>
      <c r="J152" s="248">
        <f>ROUND(I152*H152,2)</f>
        <v>0</v>
      </c>
      <c r="K152" s="249"/>
      <c r="L152" s="250"/>
      <c r="M152" s="251" t="s">
        <v>1</v>
      </c>
      <c r="N152" s="252" t="s">
        <v>40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345</v>
      </c>
      <c r="AT152" s="228" t="s">
        <v>158</v>
      </c>
      <c r="AU152" s="228" t="s">
        <v>85</v>
      </c>
      <c r="AY152" s="16" t="s">
        <v>147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83</v>
      </c>
      <c r="BK152" s="229">
        <f>ROUND(I152*H152,2)</f>
        <v>0</v>
      </c>
      <c r="BL152" s="16" t="s">
        <v>241</v>
      </c>
      <c r="BM152" s="228" t="s">
        <v>815</v>
      </c>
    </row>
    <row r="153" s="2" customFormat="1" ht="24.15" customHeight="1">
      <c r="A153" s="37"/>
      <c r="B153" s="38"/>
      <c r="C153" s="216" t="s">
        <v>315</v>
      </c>
      <c r="D153" s="216" t="s">
        <v>148</v>
      </c>
      <c r="E153" s="217" t="s">
        <v>816</v>
      </c>
      <c r="F153" s="218" t="s">
        <v>817</v>
      </c>
      <c r="G153" s="219" t="s">
        <v>161</v>
      </c>
      <c r="H153" s="220">
        <v>3</v>
      </c>
      <c r="I153" s="221"/>
      <c r="J153" s="222">
        <f>ROUND(I153*H153,2)</f>
        <v>0</v>
      </c>
      <c r="K153" s="223"/>
      <c r="L153" s="43"/>
      <c r="M153" s="224" t="s">
        <v>1</v>
      </c>
      <c r="N153" s="225" t="s">
        <v>40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241</v>
      </c>
      <c r="AT153" s="228" t="s">
        <v>148</v>
      </c>
      <c r="AU153" s="228" t="s">
        <v>85</v>
      </c>
      <c r="AY153" s="16" t="s">
        <v>147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83</v>
      </c>
      <c r="BK153" s="229">
        <f>ROUND(I153*H153,2)</f>
        <v>0</v>
      </c>
      <c r="BL153" s="16" t="s">
        <v>241</v>
      </c>
      <c r="BM153" s="228" t="s">
        <v>818</v>
      </c>
    </row>
    <row r="154" s="2" customFormat="1" ht="24.15" customHeight="1">
      <c r="A154" s="37"/>
      <c r="B154" s="38"/>
      <c r="C154" s="242" t="s">
        <v>321</v>
      </c>
      <c r="D154" s="242" t="s">
        <v>158</v>
      </c>
      <c r="E154" s="243" t="s">
        <v>819</v>
      </c>
      <c r="F154" s="244" t="s">
        <v>820</v>
      </c>
      <c r="G154" s="245" t="s">
        <v>161</v>
      </c>
      <c r="H154" s="246">
        <v>1</v>
      </c>
      <c r="I154" s="247"/>
      <c r="J154" s="248">
        <f>ROUND(I154*H154,2)</f>
        <v>0</v>
      </c>
      <c r="K154" s="249"/>
      <c r="L154" s="250"/>
      <c r="M154" s="251" t="s">
        <v>1</v>
      </c>
      <c r="N154" s="252" t="s">
        <v>40</v>
      </c>
      <c r="O154" s="90"/>
      <c r="P154" s="226">
        <f>O154*H154</f>
        <v>0</v>
      </c>
      <c r="Q154" s="226">
        <v>0.00010000000000000001</v>
      </c>
      <c r="R154" s="226">
        <f>Q154*H154</f>
        <v>0.00010000000000000001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345</v>
      </c>
      <c r="AT154" s="228" t="s">
        <v>158</v>
      </c>
      <c r="AU154" s="228" t="s">
        <v>85</v>
      </c>
      <c r="AY154" s="16" t="s">
        <v>147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83</v>
      </c>
      <c r="BK154" s="229">
        <f>ROUND(I154*H154,2)</f>
        <v>0</v>
      </c>
      <c r="BL154" s="16" t="s">
        <v>241</v>
      </c>
      <c r="BM154" s="228" t="s">
        <v>821</v>
      </c>
    </row>
    <row r="155" s="2" customFormat="1" ht="24.15" customHeight="1">
      <c r="A155" s="37"/>
      <c r="B155" s="38"/>
      <c r="C155" s="242" t="s">
        <v>326</v>
      </c>
      <c r="D155" s="242" t="s">
        <v>158</v>
      </c>
      <c r="E155" s="243" t="s">
        <v>822</v>
      </c>
      <c r="F155" s="244" t="s">
        <v>823</v>
      </c>
      <c r="G155" s="245" t="s">
        <v>161</v>
      </c>
      <c r="H155" s="246">
        <v>1</v>
      </c>
      <c r="I155" s="247"/>
      <c r="J155" s="248">
        <f>ROUND(I155*H155,2)</f>
        <v>0</v>
      </c>
      <c r="K155" s="249"/>
      <c r="L155" s="250"/>
      <c r="M155" s="251" t="s">
        <v>1</v>
      </c>
      <c r="N155" s="252" t="s">
        <v>40</v>
      </c>
      <c r="O155" s="90"/>
      <c r="P155" s="226">
        <f>O155*H155</f>
        <v>0</v>
      </c>
      <c r="Q155" s="226">
        <v>0.00050000000000000001</v>
      </c>
      <c r="R155" s="226">
        <f>Q155*H155</f>
        <v>0.00050000000000000001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345</v>
      </c>
      <c r="AT155" s="228" t="s">
        <v>158</v>
      </c>
      <c r="AU155" s="228" t="s">
        <v>85</v>
      </c>
      <c r="AY155" s="16" t="s">
        <v>147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83</v>
      </c>
      <c r="BK155" s="229">
        <f>ROUND(I155*H155,2)</f>
        <v>0</v>
      </c>
      <c r="BL155" s="16" t="s">
        <v>241</v>
      </c>
      <c r="BM155" s="228" t="s">
        <v>824</v>
      </c>
    </row>
    <row r="156" s="2" customFormat="1" ht="21.75" customHeight="1">
      <c r="A156" s="37"/>
      <c r="B156" s="38"/>
      <c r="C156" s="242" t="s">
        <v>330</v>
      </c>
      <c r="D156" s="242" t="s">
        <v>158</v>
      </c>
      <c r="E156" s="243" t="s">
        <v>825</v>
      </c>
      <c r="F156" s="244" t="s">
        <v>826</v>
      </c>
      <c r="G156" s="245" t="s">
        <v>161</v>
      </c>
      <c r="H156" s="246">
        <v>1</v>
      </c>
      <c r="I156" s="247"/>
      <c r="J156" s="248">
        <f>ROUND(I156*H156,2)</f>
        <v>0</v>
      </c>
      <c r="K156" s="249"/>
      <c r="L156" s="250"/>
      <c r="M156" s="251" t="s">
        <v>1</v>
      </c>
      <c r="N156" s="252" t="s">
        <v>40</v>
      </c>
      <c r="O156" s="90"/>
      <c r="P156" s="226">
        <f>O156*H156</f>
        <v>0</v>
      </c>
      <c r="Q156" s="226">
        <v>2.0000000000000002E-05</v>
      </c>
      <c r="R156" s="226">
        <f>Q156*H156</f>
        <v>2.0000000000000002E-05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345</v>
      </c>
      <c r="AT156" s="228" t="s">
        <v>158</v>
      </c>
      <c r="AU156" s="228" t="s">
        <v>85</v>
      </c>
      <c r="AY156" s="16" t="s">
        <v>147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83</v>
      </c>
      <c r="BK156" s="229">
        <f>ROUND(I156*H156,2)</f>
        <v>0</v>
      </c>
      <c r="BL156" s="16" t="s">
        <v>241</v>
      </c>
      <c r="BM156" s="228" t="s">
        <v>827</v>
      </c>
    </row>
    <row r="157" s="2" customFormat="1" ht="24.15" customHeight="1">
      <c r="A157" s="37"/>
      <c r="B157" s="38"/>
      <c r="C157" s="216" t="s">
        <v>336</v>
      </c>
      <c r="D157" s="216" t="s">
        <v>148</v>
      </c>
      <c r="E157" s="217" t="s">
        <v>828</v>
      </c>
      <c r="F157" s="218" t="s">
        <v>829</v>
      </c>
      <c r="G157" s="219" t="s">
        <v>161</v>
      </c>
      <c r="H157" s="220">
        <v>1</v>
      </c>
      <c r="I157" s="221"/>
      <c r="J157" s="222">
        <f>ROUND(I157*H157,2)</f>
        <v>0</v>
      </c>
      <c r="K157" s="223"/>
      <c r="L157" s="43"/>
      <c r="M157" s="224" t="s">
        <v>1</v>
      </c>
      <c r="N157" s="225" t="s">
        <v>40</v>
      </c>
      <c r="O157" s="90"/>
      <c r="P157" s="226">
        <f>O157*H157</f>
        <v>0</v>
      </c>
      <c r="Q157" s="226">
        <v>0.0051000000000000004</v>
      </c>
      <c r="R157" s="226">
        <f>Q157*H157</f>
        <v>0.0051000000000000004</v>
      </c>
      <c r="S157" s="226">
        <v>0.025999999999999999</v>
      </c>
      <c r="T157" s="227">
        <f>S157*H157</f>
        <v>0.025999999999999999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241</v>
      </c>
      <c r="AT157" s="228" t="s">
        <v>148</v>
      </c>
      <c r="AU157" s="228" t="s">
        <v>85</v>
      </c>
      <c r="AY157" s="16" t="s">
        <v>147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83</v>
      </c>
      <c r="BK157" s="229">
        <f>ROUND(I157*H157,2)</f>
        <v>0</v>
      </c>
      <c r="BL157" s="16" t="s">
        <v>241</v>
      </c>
      <c r="BM157" s="228" t="s">
        <v>830</v>
      </c>
    </row>
    <row r="158" s="2" customFormat="1" ht="24.15" customHeight="1">
      <c r="A158" s="37"/>
      <c r="B158" s="38"/>
      <c r="C158" s="216" t="s">
        <v>156</v>
      </c>
      <c r="D158" s="216" t="s">
        <v>148</v>
      </c>
      <c r="E158" s="217" t="s">
        <v>831</v>
      </c>
      <c r="F158" s="218" t="s">
        <v>832</v>
      </c>
      <c r="G158" s="219" t="s">
        <v>296</v>
      </c>
      <c r="H158" s="220">
        <v>0.13900000000000001</v>
      </c>
      <c r="I158" s="221"/>
      <c r="J158" s="222">
        <f>ROUND(I158*H158,2)</f>
        <v>0</v>
      </c>
      <c r="K158" s="223"/>
      <c r="L158" s="43"/>
      <c r="M158" s="224" t="s">
        <v>1</v>
      </c>
      <c r="N158" s="225" t="s">
        <v>40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241</v>
      </c>
      <c r="AT158" s="228" t="s">
        <v>148</v>
      </c>
      <c r="AU158" s="228" t="s">
        <v>85</v>
      </c>
      <c r="AY158" s="16" t="s">
        <v>147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83</v>
      </c>
      <c r="BK158" s="229">
        <f>ROUND(I158*H158,2)</f>
        <v>0</v>
      </c>
      <c r="BL158" s="16" t="s">
        <v>241</v>
      </c>
      <c r="BM158" s="228" t="s">
        <v>833</v>
      </c>
    </row>
    <row r="159" s="12" customFormat="1" ht="22.8" customHeight="1">
      <c r="A159" s="12"/>
      <c r="B159" s="202"/>
      <c r="C159" s="203"/>
      <c r="D159" s="204" t="s">
        <v>74</v>
      </c>
      <c r="E159" s="268" t="s">
        <v>665</v>
      </c>
      <c r="F159" s="268" t="s">
        <v>666</v>
      </c>
      <c r="G159" s="203"/>
      <c r="H159" s="203"/>
      <c r="I159" s="206"/>
      <c r="J159" s="269">
        <f>BK159</f>
        <v>0</v>
      </c>
      <c r="K159" s="203"/>
      <c r="L159" s="208"/>
      <c r="M159" s="209"/>
      <c r="N159" s="210"/>
      <c r="O159" s="210"/>
      <c r="P159" s="211">
        <f>SUM(P160:P162)</f>
        <v>0</v>
      </c>
      <c r="Q159" s="210"/>
      <c r="R159" s="211">
        <f>SUM(R160:R162)</f>
        <v>0.0086800000000000002</v>
      </c>
      <c r="S159" s="210"/>
      <c r="T159" s="212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85</v>
      </c>
      <c r="AT159" s="214" t="s">
        <v>74</v>
      </c>
      <c r="AU159" s="214" t="s">
        <v>83</v>
      </c>
      <c r="AY159" s="213" t="s">
        <v>147</v>
      </c>
      <c r="BK159" s="215">
        <f>SUM(BK160:BK162)</f>
        <v>0</v>
      </c>
    </row>
    <row r="160" s="2" customFormat="1" ht="24.15" customHeight="1">
      <c r="A160" s="37"/>
      <c r="B160" s="38"/>
      <c r="C160" s="216" t="s">
        <v>345</v>
      </c>
      <c r="D160" s="216" t="s">
        <v>148</v>
      </c>
      <c r="E160" s="217" t="s">
        <v>834</v>
      </c>
      <c r="F160" s="218" t="s">
        <v>835</v>
      </c>
      <c r="G160" s="219" t="s">
        <v>183</v>
      </c>
      <c r="H160" s="220">
        <v>31</v>
      </c>
      <c r="I160" s="221"/>
      <c r="J160" s="222">
        <f>ROUND(I160*H160,2)</f>
        <v>0</v>
      </c>
      <c r="K160" s="223"/>
      <c r="L160" s="43"/>
      <c r="M160" s="224" t="s">
        <v>1</v>
      </c>
      <c r="N160" s="225" t="s">
        <v>40</v>
      </c>
      <c r="O160" s="90"/>
      <c r="P160" s="226">
        <f>O160*H160</f>
        <v>0</v>
      </c>
      <c r="Q160" s="226">
        <v>1.0000000000000001E-05</v>
      </c>
      <c r="R160" s="226">
        <f>Q160*H160</f>
        <v>0.00031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241</v>
      </c>
      <c r="AT160" s="228" t="s">
        <v>148</v>
      </c>
      <c r="AU160" s="228" t="s">
        <v>85</v>
      </c>
      <c r="AY160" s="16" t="s">
        <v>147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83</v>
      </c>
      <c r="BK160" s="229">
        <f>ROUND(I160*H160,2)</f>
        <v>0</v>
      </c>
      <c r="BL160" s="16" t="s">
        <v>241</v>
      </c>
      <c r="BM160" s="228" t="s">
        <v>836</v>
      </c>
    </row>
    <row r="161" s="2" customFormat="1" ht="24.15" customHeight="1">
      <c r="A161" s="37"/>
      <c r="B161" s="38"/>
      <c r="C161" s="216" t="s">
        <v>353</v>
      </c>
      <c r="D161" s="216" t="s">
        <v>148</v>
      </c>
      <c r="E161" s="217" t="s">
        <v>837</v>
      </c>
      <c r="F161" s="218" t="s">
        <v>838</v>
      </c>
      <c r="G161" s="219" t="s">
        <v>183</v>
      </c>
      <c r="H161" s="220">
        <v>31</v>
      </c>
      <c r="I161" s="221"/>
      <c r="J161" s="222">
        <f>ROUND(I161*H161,2)</f>
        <v>0</v>
      </c>
      <c r="K161" s="223"/>
      <c r="L161" s="43"/>
      <c r="M161" s="224" t="s">
        <v>1</v>
      </c>
      <c r="N161" s="225" t="s">
        <v>40</v>
      </c>
      <c r="O161" s="90"/>
      <c r="P161" s="226">
        <f>O161*H161</f>
        <v>0</v>
      </c>
      <c r="Q161" s="226">
        <v>2.0000000000000002E-05</v>
      </c>
      <c r="R161" s="226">
        <f>Q161*H161</f>
        <v>0.00062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241</v>
      </c>
      <c r="AT161" s="228" t="s">
        <v>148</v>
      </c>
      <c r="AU161" s="228" t="s">
        <v>85</v>
      </c>
      <c r="AY161" s="16" t="s">
        <v>147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83</v>
      </c>
      <c r="BK161" s="229">
        <f>ROUND(I161*H161,2)</f>
        <v>0</v>
      </c>
      <c r="BL161" s="16" t="s">
        <v>241</v>
      </c>
      <c r="BM161" s="228" t="s">
        <v>839</v>
      </c>
    </row>
    <row r="162" s="2" customFormat="1" ht="24.15" customHeight="1">
      <c r="A162" s="37"/>
      <c r="B162" s="38"/>
      <c r="C162" s="216" t="s">
        <v>169</v>
      </c>
      <c r="D162" s="216" t="s">
        <v>148</v>
      </c>
      <c r="E162" s="217" t="s">
        <v>840</v>
      </c>
      <c r="F162" s="218" t="s">
        <v>841</v>
      </c>
      <c r="G162" s="219" t="s">
        <v>161</v>
      </c>
      <c r="H162" s="220">
        <v>31</v>
      </c>
      <c r="I162" s="221"/>
      <c r="J162" s="222">
        <f>ROUND(I162*H162,2)</f>
        <v>0</v>
      </c>
      <c r="K162" s="223"/>
      <c r="L162" s="43"/>
      <c r="M162" s="273" t="s">
        <v>1</v>
      </c>
      <c r="N162" s="274" t="s">
        <v>40</v>
      </c>
      <c r="O162" s="275"/>
      <c r="P162" s="276">
        <f>O162*H162</f>
        <v>0</v>
      </c>
      <c r="Q162" s="276">
        <v>0.00025000000000000001</v>
      </c>
      <c r="R162" s="276">
        <f>Q162*H162</f>
        <v>0.0077499999999999999</v>
      </c>
      <c r="S162" s="276">
        <v>0</v>
      </c>
      <c r="T162" s="27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241</v>
      </c>
      <c r="AT162" s="228" t="s">
        <v>148</v>
      </c>
      <c r="AU162" s="228" t="s">
        <v>85</v>
      </c>
      <c r="AY162" s="16" t="s">
        <v>147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83</v>
      </c>
      <c r="BK162" s="229">
        <f>ROUND(I162*H162,2)</f>
        <v>0</v>
      </c>
      <c r="BL162" s="16" t="s">
        <v>241</v>
      </c>
      <c r="BM162" s="228" t="s">
        <v>842</v>
      </c>
    </row>
    <row r="163" s="2" customFormat="1" ht="6.96" customHeight="1">
      <c r="A163" s="37"/>
      <c r="B163" s="65"/>
      <c r="C163" s="66"/>
      <c r="D163" s="66"/>
      <c r="E163" s="66"/>
      <c r="F163" s="66"/>
      <c r="G163" s="66"/>
      <c r="H163" s="66"/>
      <c r="I163" s="66"/>
      <c r="J163" s="66"/>
      <c r="K163" s="66"/>
      <c r="L163" s="43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sheetProtection sheet="1" autoFilter="0" formatColumns="0" formatRows="0" objects="1" scenarios="1" spinCount="100000" saltValue="SFrBAnQTNvhRkgheokZXNzlP1P2J5aJ0JXo+HZpF8VSDzKc1nbspQvNakBGiEqKuriYtWU2DOdxhVT0cL1q6ew==" hashValue="p9h0HM9d118XUs+31v86CIc8wCNvfX3CyxMTT0GhcvjzSQjDO0L4Ssa3U9NaMPN6a3AX1DdTGMzxQnGJzb1AXw==" algorithmName="SHA-512" password="CC35"/>
  <autoFilter ref="C120:K16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HŠ a SOŠŘ Velké Meziříčí - Rekonstrukce ÚT + elektro Doní dílna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843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25. 3. 2023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ROUND((SUM(BE126:BE208)),  2)</f>
        <v>0</v>
      </c>
      <c r="G33" s="37"/>
      <c r="H33" s="37"/>
      <c r="I33" s="154">
        <v>0.20999999999999999</v>
      </c>
      <c r="J33" s="153">
        <f>ROUND(((SUM(BE126:BE208))*I33),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ROUND((SUM(BF126:BF208)),  2)</f>
        <v>0</v>
      </c>
      <c r="G34" s="37"/>
      <c r="H34" s="37"/>
      <c r="I34" s="154">
        <v>0.12</v>
      </c>
      <c r="J34" s="153">
        <f>ROUND(((SUM(BF126:BF208))*I34),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ROUND((SUM(BG126:BG208)),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ROUND((SUM(BH126:BH208)),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ROUND((SUM(BI126:BI208)),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HŠ a SOŠŘ Velké Meziříčí - Rekonstrukce ÚT + elektro Doní dílna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03 - úprava rozvodu vody a kanalizace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Velké Meziříčí</v>
      </c>
      <c r="G89" s="39"/>
      <c r="H89" s="39"/>
      <c r="I89" s="31" t="s">
        <v>22</v>
      </c>
      <c r="J89" s="78" t="str">
        <f>IF(J12="","",J12)</f>
        <v>25. 3. 2023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1882/57, 586 01 Jihlava</v>
      </c>
      <c r="G91" s="39"/>
      <c r="H91" s="39"/>
      <c r="I91" s="31" t="s">
        <v>30</v>
      </c>
      <c r="J91" s="35" t="str">
        <f>E21</f>
        <v>Filip Marek, Brněnská 326/34, 591 01 Žďár nad Sáz.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Marek, Brněnská 326/34, 591 01 Žďár nad Sáz.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s="9" customFormat="1" ht="24.96" customHeight="1">
      <c r="A97" s="9"/>
      <c r="B97" s="178"/>
      <c r="C97" s="179"/>
      <c r="D97" s="180" t="s">
        <v>121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844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845</v>
      </c>
      <c r="E99" s="187"/>
      <c r="F99" s="187"/>
      <c r="G99" s="187"/>
      <c r="H99" s="187"/>
      <c r="I99" s="187"/>
      <c r="J99" s="188">
        <f>J137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846</v>
      </c>
      <c r="E100" s="187"/>
      <c r="F100" s="187"/>
      <c r="G100" s="187"/>
      <c r="H100" s="187"/>
      <c r="I100" s="187"/>
      <c r="J100" s="188">
        <f>J140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847</v>
      </c>
      <c r="E101" s="187"/>
      <c r="F101" s="187"/>
      <c r="G101" s="187"/>
      <c r="H101" s="187"/>
      <c r="I101" s="187"/>
      <c r="J101" s="188">
        <f>J149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123</v>
      </c>
      <c r="E102" s="187"/>
      <c r="F102" s="187"/>
      <c r="G102" s="187"/>
      <c r="H102" s="187"/>
      <c r="I102" s="187"/>
      <c r="J102" s="188">
        <f>J153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130</v>
      </c>
      <c r="E103" s="181"/>
      <c r="F103" s="181"/>
      <c r="G103" s="181"/>
      <c r="H103" s="181"/>
      <c r="I103" s="181"/>
      <c r="J103" s="182">
        <f>J159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848</v>
      </c>
      <c r="E104" s="187"/>
      <c r="F104" s="187"/>
      <c r="G104" s="187"/>
      <c r="H104" s="187"/>
      <c r="I104" s="187"/>
      <c r="J104" s="188">
        <f>J160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849</v>
      </c>
      <c r="E105" s="187"/>
      <c r="F105" s="187"/>
      <c r="G105" s="187"/>
      <c r="H105" s="187"/>
      <c r="I105" s="187"/>
      <c r="J105" s="188">
        <f>J172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850</v>
      </c>
      <c r="E106" s="187"/>
      <c r="F106" s="187"/>
      <c r="G106" s="187"/>
      <c r="H106" s="187"/>
      <c r="I106" s="187"/>
      <c r="J106" s="188">
        <f>J202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132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6.25" customHeight="1">
      <c r="A116" s="37"/>
      <c r="B116" s="38"/>
      <c r="C116" s="39"/>
      <c r="D116" s="39"/>
      <c r="E116" s="173" t="str">
        <f>E7</f>
        <v>HŠ a SOŠŘ Velké Meziříčí - Rekonstrukce ÚT + elektro Doní dílna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105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SO 03 - úprava rozvodu vody a kanalizace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>Velké Meziříčí</v>
      </c>
      <c r="G120" s="39"/>
      <c r="H120" s="39"/>
      <c r="I120" s="31" t="s">
        <v>22</v>
      </c>
      <c r="J120" s="78" t="str">
        <f>IF(J12="","",J12)</f>
        <v>25. 3. 2023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24</v>
      </c>
      <c r="D122" s="39"/>
      <c r="E122" s="39"/>
      <c r="F122" s="26" t="str">
        <f>E15</f>
        <v>Kraj Vysočina, Žižkova 1882/57, 586 01 Jihlava</v>
      </c>
      <c r="G122" s="39"/>
      <c r="H122" s="39"/>
      <c r="I122" s="31" t="s">
        <v>30</v>
      </c>
      <c r="J122" s="35" t="str">
        <f>E21</f>
        <v>Filip Marek, Brněnská 326/34, 591 01 Žďár nad Sáz.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40.05" customHeight="1">
      <c r="A123" s="37"/>
      <c r="B123" s="38"/>
      <c r="C123" s="31" t="s">
        <v>28</v>
      </c>
      <c r="D123" s="39"/>
      <c r="E123" s="39"/>
      <c r="F123" s="26" t="str">
        <f>IF(E18="","",E18)</f>
        <v>Vyplň údaj</v>
      </c>
      <c r="G123" s="39"/>
      <c r="H123" s="39"/>
      <c r="I123" s="31" t="s">
        <v>33</v>
      </c>
      <c r="J123" s="35" t="str">
        <f>E24</f>
        <v>Filip Marek, Brněnská 326/34, 591 01 Žďár nad Sáz.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133</v>
      </c>
      <c r="D125" s="193" t="s">
        <v>60</v>
      </c>
      <c r="E125" s="193" t="s">
        <v>56</v>
      </c>
      <c r="F125" s="193" t="s">
        <v>57</v>
      </c>
      <c r="G125" s="193" t="s">
        <v>134</v>
      </c>
      <c r="H125" s="193" t="s">
        <v>135</v>
      </c>
      <c r="I125" s="193" t="s">
        <v>136</v>
      </c>
      <c r="J125" s="194" t="s">
        <v>109</v>
      </c>
      <c r="K125" s="195" t="s">
        <v>137</v>
      </c>
      <c r="L125" s="196"/>
      <c r="M125" s="99" t="s">
        <v>1</v>
      </c>
      <c r="N125" s="100" t="s">
        <v>39</v>
      </c>
      <c r="O125" s="100" t="s">
        <v>138</v>
      </c>
      <c r="P125" s="100" t="s">
        <v>139</v>
      </c>
      <c r="Q125" s="100" t="s">
        <v>140</v>
      </c>
      <c r="R125" s="100" t="s">
        <v>141</v>
      </c>
      <c r="S125" s="100" t="s">
        <v>142</v>
      </c>
      <c r="T125" s="101" t="s">
        <v>143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144</v>
      </c>
      <c r="D126" s="39"/>
      <c r="E126" s="39"/>
      <c r="F126" s="39"/>
      <c r="G126" s="39"/>
      <c r="H126" s="39"/>
      <c r="I126" s="39"/>
      <c r="J126" s="197">
        <f>BK126</f>
        <v>0</v>
      </c>
      <c r="K126" s="39"/>
      <c r="L126" s="43"/>
      <c r="M126" s="102"/>
      <c r="N126" s="198"/>
      <c r="O126" s="103"/>
      <c r="P126" s="199">
        <f>P127+P159</f>
        <v>0</v>
      </c>
      <c r="Q126" s="103"/>
      <c r="R126" s="199">
        <f>R127+R159</f>
        <v>1.0444599999999999</v>
      </c>
      <c r="S126" s="103"/>
      <c r="T126" s="200">
        <f>T127+T159</f>
        <v>0.62368000000000001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74</v>
      </c>
      <c r="AU126" s="16" t="s">
        <v>111</v>
      </c>
      <c r="BK126" s="201">
        <f>BK127+BK159</f>
        <v>0</v>
      </c>
    </row>
    <row r="127" s="12" customFormat="1" ht="25.92" customHeight="1">
      <c r="A127" s="12"/>
      <c r="B127" s="202"/>
      <c r="C127" s="203"/>
      <c r="D127" s="204" t="s">
        <v>74</v>
      </c>
      <c r="E127" s="205" t="s">
        <v>373</v>
      </c>
      <c r="F127" s="205" t="s">
        <v>374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P128+P137+P140+P149+P153</f>
        <v>0</v>
      </c>
      <c r="Q127" s="210"/>
      <c r="R127" s="211">
        <f>R128+R137+R140+R149+R153</f>
        <v>0.77332999999999996</v>
      </c>
      <c r="S127" s="210"/>
      <c r="T127" s="212">
        <f>T128+T137+T140+T149+T153</f>
        <v>0.39600000000000002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83</v>
      </c>
      <c r="AT127" s="214" t="s">
        <v>74</v>
      </c>
      <c r="AU127" s="214" t="s">
        <v>75</v>
      </c>
      <c r="AY127" s="213" t="s">
        <v>147</v>
      </c>
      <c r="BK127" s="215">
        <f>BK128+BK137+BK140+BK149+BK153</f>
        <v>0</v>
      </c>
    </row>
    <row r="128" s="12" customFormat="1" ht="22.8" customHeight="1">
      <c r="A128" s="12"/>
      <c r="B128" s="202"/>
      <c r="C128" s="203"/>
      <c r="D128" s="204" t="s">
        <v>74</v>
      </c>
      <c r="E128" s="268" t="s">
        <v>83</v>
      </c>
      <c r="F128" s="268" t="s">
        <v>851</v>
      </c>
      <c r="G128" s="203"/>
      <c r="H128" s="203"/>
      <c r="I128" s="206"/>
      <c r="J128" s="269">
        <f>BK128</f>
        <v>0</v>
      </c>
      <c r="K128" s="203"/>
      <c r="L128" s="208"/>
      <c r="M128" s="209"/>
      <c r="N128" s="210"/>
      <c r="O128" s="210"/>
      <c r="P128" s="211">
        <f>SUM(P129:P136)</f>
        <v>0</v>
      </c>
      <c r="Q128" s="210"/>
      <c r="R128" s="211">
        <f>SUM(R129:R136)</f>
        <v>0.75</v>
      </c>
      <c r="S128" s="210"/>
      <c r="T128" s="212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74</v>
      </c>
      <c r="AU128" s="214" t="s">
        <v>83</v>
      </c>
      <c r="AY128" s="213" t="s">
        <v>147</v>
      </c>
      <c r="BK128" s="215">
        <f>SUM(BK129:BK136)</f>
        <v>0</v>
      </c>
    </row>
    <row r="129" s="2" customFormat="1" ht="24.15" customHeight="1">
      <c r="A129" s="37"/>
      <c r="B129" s="38"/>
      <c r="C129" s="216" t="s">
        <v>83</v>
      </c>
      <c r="D129" s="216" t="s">
        <v>148</v>
      </c>
      <c r="E129" s="217" t="s">
        <v>852</v>
      </c>
      <c r="F129" s="218" t="s">
        <v>853</v>
      </c>
      <c r="G129" s="219" t="s">
        <v>151</v>
      </c>
      <c r="H129" s="220">
        <v>0.90000000000000002</v>
      </c>
      <c r="I129" s="221"/>
      <c r="J129" s="222">
        <f>ROUND(I129*H129,2)</f>
        <v>0</v>
      </c>
      <c r="K129" s="223"/>
      <c r="L129" s="43"/>
      <c r="M129" s="224" t="s">
        <v>1</v>
      </c>
      <c r="N129" s="225" t="s">
        <v>40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152</v>
      </c>
      <c r="AT129" s="228" t="s">
        <v>148</v>
      </c>
      <c r="AU129" s="228" t="s">
        <v>85</v>
      </c>
      <c r="AY129" s="16" t="s">
        <v>147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83</v>
      </c>
      <c r="BK129" s="229">
        <f>ROUND(I129*H129,2)</f>
        <v>0</v>
      </c>
      <c r="BL129" s="16" t="s">
        <v>152</v>
      </c>
      <c r="BM129" s="228" t="s">
        <v>854</v>
      </c>
    </row>
    <row r="130" s="13" customFormat="1">
      <c r="A130" s="13"/>
      <c r="B130" s="230"/>
      <c r="C130" s="231"/>
      <c r="D130" s="232" t="s">
        <v>154</v>
      </c>
      <c r="E130" s="233" t="s">
        <v>1</v>
      </c>
      <c r="F130" s="234" t="s">
        <v>855</v>
      </c>
      <c r="G130" s="231"/>
      <c r="H130" s="235">
        <v>0.90000000000000002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154</v>
      </c>
      <c r="AU130" s="241" t="s">
        <v>85</v>
      </c>
      <c r="AV130" s="13" t="s">
        <v>85</v>
      </c>
      <c r="AW130" s="13" t="s">
        <v>32</v>
      </c>
      <c r="AX130" s="13" t="s">
        <v>83</v>
      </c>
      <c r="AY130" s="241" t="s">
        <v>147</v>
      </c>
    </row>
    <row r="131" s="2" customFormat="1" ht="33" customHeight="1">
      <c r="A131" s="37"/>
      <c r="B131" s="38"/>
      <c r="C131" s="216" t="s">
        <v>85</v>
      </c>
      <c r="D131" s="216" t="s">
        <v>148</v>
      </c>
      <c r="E131" s="217" t="s">
        <v>856</v>
      </c>
      <c r="F131" s="218" t="s">
        <v>857</v>
      </c>
      <c r="G131" s="219" t="s">
        <v>151</v>
      </c>
      <c r="H131" s="220">
        <v>0.44800000000000001</v>
      </c>
      <c r="I131" s="221"/>
      <c r="J131" s="222">
        <f>ROUND(I131*H131,2)</f>
        <v>0</v>
      </c>
      <c r="K131" s="223"/>
      <c r="L131" s="43"/>
      <c r="M131" s="224" t="s">
        <v>1</v>
      </c>
      <c r="N131" s="225" t="s">
        <v>40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152</v>
      </c>
      <c r="AT131" s="228" t="s">
        <v>148</v>
      </c>
      <c r="AU131" s="228" t="s">
        <v>85</v>
      </c>
      <c r="AY131" s="16" t="s">
        <v>147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83</v>
      </c>
      <c r="BK131" s="229">
        <f>ROUND(I131*H131,2)</f>
        <v>0</v>
      </c>
      <c r="BL131" s="16" t="s">
        <v>152</v>
      </c>
      <c r="BM131" s="228" t="s">
        <v>858</v>
      </c>
    </row>
    <row r="132" s="2" customFormat="1" ht="37.8" customHeight="1">
      <c r="A132" s="37"/>
      <c r="B132" s="38"/>
      <c r="C132" s="216" t="s">
        <v>164</v>
      </c>
      <c r="D132" s="216" t="s">
        <v>148</v>
      </c>
      <c r="E132" s="217" t="s">
        <v>859</v>
      </c>
      <c r="F132" s="218" t="s">
        <v>860</v>
      </c>
      <c r="G132" s="219" t="s">
        <v>151</v>
      </c>
      <c r="H132" s="220">
        <v>0.44800000000000001</v>
      </c>
      <c r="I132" s="221"/>
      <c r="J132" s="222">
        <f>ROUND(I132*H132,2)</f>
        <v>0</v>
      </c>
      <c r="K132" s="223"/>
      <c r="L132" s="43"/>
      <c r="M132" s="224" t="s">
        <v>1</v>
      </c>
      <c r="N132" s="225" t="s">
        <v>40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152</v>
      </c>
      <c r="AT132" s="228" t="s">
        <v>148</v>
      </c>
      <c r="AU132" s="228" t="s">
        <v>85</v>
      </c>
      <c r="AY132" s="16" t="s">
        <v>147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83</v>
      </c>
      <c r="BK132" s="229">
        <f>ROUND(I132*H132,2)</f>
        <v>0</v>
      </c>
      <c r="BL132" s="16" t="s">
        <v>152</v>
      </c>
      <c r="BM132" s="228" t="s">
        <v>861</v>
      </c>
    </row>
    <row r="133" s="2" customFormat="1" ht="24.15" customHeight="1">
      <c r="A133" s="37"/>
      <c r="B133" s="38"/>
      <c r="C133" s="216" t="s">
        <v>152</v>
      </c>
      <c r="D133" s="216" t="s">
        <v>148</v>
      </c>
      <c r="E133" s="217" t="s">
        <v>862</v>
      </c>
      <c r="F133" s="218" t="s">
        <v>863</v>
      </c>
      <c r="G133" s="219" t="s">
        <v>151</v>
      </c>
      <c r="H133" s="220">
        <v>0.375</v>
      </c>
      <c r="I133" s="221"/>
      <c r="J133" s="222">
        <f>ROUND(I133*H133,2)</f>
        <v>0</v>
      </c>
      <c r="K133" s="223"/>
      <c r="L133" s="43"/>
      <c r="M133" s="224" t="s">
        <v>1</v>
      </c>
      <c r="N133" s="225" t="s">
        <v>40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152</v>
      </c>
      <c r="AT133" s="228" t="s">
        <v>148</v>
      </c>
      <c r="AU133" s="228" t="s">
        <v>85</v>
      </c>
      <c r="AY133" s="16" t="s">
        <v>147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83</v>
      </c>
      <c r="BK133" s="229">
        <f>ROUND(I133*H133,2)</f>
        <v>0</v>
      </c>
      <c r="BL133" s="16" t="s">
        <v>152</v>
      </c>
      <c r="BM133" s="228" t="s">
        <v>864</v>
      </c>
    </row>
    <row r="134" s="13" customFormat="1">
      <c r="A134" s="13"/>
      <c r="B134" s="230"/>
      <c r="C134" s="231"/>
      <c r="D134" s="232" t="s">
        <v>154</v>
      </c>
      <c r="E134" s="233" t="s">
        <v>1</v>
      </c>
      <c r="F134" s="234" t="s">
        <v>865</v>
      </c>
      <c r="G134" s="231"/>
      <c r="H134" s="235">
        <v>0.375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154</v>
      </c>
      <c r="AU134" s="241" t="s">
        <v>85</v>
      </c>
      <c r="AV134" s="13" t="s">
        <v>85</v>
      </c>
      <c r="AW134" s="13" t="s">
        <v>32</v>
      </c>
      <c r="AX134" s="13" t="s">
        <v>83</v>
      </c>
      <c r="AY134" s="241" t="s">
        <v>147</v>
      </c>
    </row>
    <row r="135" s="2" customFormat="1" ht="16.5" customHeight="1">
      <c r="A135" s="37"/>
      <c r="B135" s="38"/>
      <c r="C135" s="242" t="s">
        <v>174</v>
      </c>
      <c r="D135" s="242" t="s">
        <v>158</v>
      </c>
      <c r="E135" s="243" t="s">
        <v>866</v>
      </c>
      <c r="F135" s="244" t="s">
        <v>867</v>
      </c>
      <c r="G135" s="245" t="s">
        <v>296</v>
      </c>
      <c r="H135" s="246">
        <v>0.75</v>
      </c>
      <c r="I135" s="247"/>
      <c r="J135" s="248">
        <f>ROUND(I135*H135,2)</f>
        <v>0</v>
      </c>
      <c r="K135" s="249"/>
      <c r="L135" s="250"/>
      <c r="M135" s="251" t="s">
        <v>1</v>
      </c>
      <c r="N135" s="252" t="s">
        <v>40</v>
      </c>
      <c r="O135" s="90"/>
      <c r="P135" s="226">
        <f>O135*H135</f>
        <v>0</v>
      </c>
      <c r="Q135" s="226">
        <v>1</v>
      </c>
      <c r="R135" s="226">
        <f>Q135*H135</f>
        <v>0.75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162</v>
      </c>
      <c r="AT135" s="228" t="s">
        <v>158</v>
      </c>
      <c r="AU135" s="228" t="s">
        <v>85</v>
      </c>
      <c r="AY135" s="16" t="s">
        <v>147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83</v>
      </c>
      <c r="BK135" s="229">
        <f>ROUND(I135*H135,2)</f>
        <v>0</v>
      </c>
      <c r="BL135" s="16" t="s">
        <v>152</v>
      </c>
      <c r="BM135" s="228" t="s">
        <v>868</v>
      </c>
    </row>
    <row r="136" s="13" customFormat="1">
      <c r="A136" s="13"/>
      <c r="B136" s="230"/>
      <c r="C136" s="231"/>
      <c r="D136" s="232" t="s">
        <v>154</v>
      </c>
      <c r="E136" s="231"/>
      <c r="F136" s="234" t="s">
        <v>869</v>
      </c>
      <c r="G136" s="231"/>
      <c r="H136" s="235">
        <v>0.75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154</v>
      </c>
      <c r="AU136" s="241" t="s">
        <v>85</v>
      </c>
      <c r="AV136" s="13" t="s">
        <v>85</v>
      </c>
      <c r="AW136" s="13" t="s">
        <v>4</v>
      </c>
      <c r="AX136" s="13" t="s">
        <v>83</v>
      </c>
      <c r="AY136" s="241" t="s">
        <v>147</v>
      </c>
    </row>
    <row r="137" s="12" customFormat="1" ht="22.8" customHeight="1">
      <c r="A137" s="12"/>
      <c r="B137" s="202"/>
      <c r="C137" s="203"/>
      <c r="D137" s="204" t="s">
        <v>74</v>
      </c>
      <c r="E137" s="268" t="s">
        <v>152</v>
      </c>
      <c r="F137" s="268" t="s">
        <v>870</v>
      </c>
      <c r="G137" s="203"/>
      <c r="H137" s="203"/>
      <c r="I137" s="206"/>
      <c r="J137" s="269">
        <f>BK137</f>
        <v>0</v>
      </c>
      <c r="K137" s="203"/>
      <c r="L137" s="208"/>
      <c r="M137" s="209"/>
      <c r="N137" s="210"/>
      <c r="O137" s="210"/>
      <c r="P137" s="211">
        <f>SUM(P138:P139)</f>
        <v>0</v>
      </c>
      <c r="Q137" s="210"/>
      <c r="R137" s="211">
        <f>SUM(R138:R139)</f>
        <v>0</v>
      </c>
      <c r="S137" s="210"/>
      <c r="T137" s="212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83</v>
      </c>
      <c r="AT137" s="214" t="s">
        <v>74</v>
      </c>
      <c r="AU137" s="214" t="s">
        <v>83</v>
      </c>
      <c r="AY137" s="213" t="s">
        <v>147</v>
      </c>
      <c r="BK137" s="215">
        <f>SUM(BK138:BK139)</f>
        <v>0</v>
      </c>
    </row>
    <row r="138" s="2" customFormat="1" ht="16.5" customHeight="1">
      <c r="A138" s="37"/>
      <c r="B138" s="38"/>
      <c r="C138" s="216" t="s">
        <v>180</v>
      </c>
      <c r="D138" s="216" t="s">
        <v>148</v>
      </c>
      <c r="E138" s="217" t="s">
        <v>871</v>
      </c>
      <c r="F138" s="218" t="s">
        <v>872</v>
      </c>
      <c r="G138" s="219" t="s">
        <v>151</v>
      </c>
      <c r="H138" s="220">
        <v>0.14999999999999999</v>
      </c>
      <c r="I138" s="221"/>
      <c r="J138" s="222">
        <f>ROUND(I138*H138,2)</f>
        <v>0</v>
      </c>
      <c r="K138" s="223"/>
      <c r="L138" s="43"/>
      <c r="M138" s="224" t="s">
        <v>1</v>
      </c>
      <c r="N138" s="225" t="s">
        <v>40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152</v>
      </c>
      <c r="AT138" s="228" t="s">
        <v>148</v>
      </c>
      <c r="AU138" s="228" t="s">
        <v>85</v>
      </c>
      <c r="AY138" s="16" t="s">
        <v>147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83</v>
      </c>
      <c r="BK138" s="229">
        <f>ROUND(I138*H138,2)</f>
        <v>0</v>
      </c>
      <c r="BL138" s="16" t="s">
        <v>152</v>
      </c>
      <c r="BM138" s="228" t="s">
        <v>873</v>
      </c>
    </row>
    <row r="139" s="13" customFormat="1">
      <c r="A139" s="13"/>
      <c r="B139" s="230"/>
      <c r="C139" s="231"/>
      <c r="D139" s="232" t="s">
        <v>154</v>
      </c>
      <c r="E139" s="233" t="s">
        <v>1</v>
      </c>
      <c r="F139" s="234" t="s">
        <v>874</v>
      </c>
      <c r="G139" s="231"/>
      <c r="H139" s="235">
        <v>0.14999999999999999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154</v>
      </c>
      <c r="AU139" s="241" t="s">
        <v>85</v>
      </c>
      <c r="AV139" s="13" t="s">
        <v>85</v>
      </c>
      <c r="AW139" s="13" t="s">
        <v>32</v>
      </c>
      <c r="AX139" s="13" t="s">
        <v>83</v>
      </c>
      <c r="AY139" s="241" t="s">
        <v>147</v>
      </c>
    </row>
    <row r="140" s="12" customFormat="1" ht="22.8" customHeight="1">
      <c r="A140" s="12"/>
      <c r="B140" s="202"/>
      <c r="C140" s="203"/>
      <c r="D140" s="204" t="s">
        <v>74</v>
      </c>
      <c r="E140" s="268" t="s">
        <v>162</v>
      </c>
      <c r="F140" s="268" t="s">
        <v>875</v>
      </c>
      <c r="G140" s="203"/>
      <c r="H140" s="203"/>
      <c r="I140" s="206"/>
      <c r="J140" s="269">
        <f>BK140</f>
        <v>0</v>
      </c>
      <c r="K140" s="203"/>
      <c r="L140" s="208"/>
      <c r="M140" s="209"/>
      <c r="N140" s="210"/>
      <c r="O140" s="210"/>
      <c r="P140" s="211">
        <f>SUM(P141:P148)</f>
        <v>0</v>
      </c>
      <c r="Q140" s="210"/>
      <c r="R140" s="211">
        <f>SUM(R141:R148)</f>
        <v>0.023329999999999997</v>
      </c>
      <c r="S140" s="210"/>
      <c r="T140" s="212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83</v>
      </c>
      <c r="AT140" s="214" t="s">
        <v>74</v>
      </c>
      <c r="AU140" s="214" t="s">
        <v>83</v>
      </c>
      <c r="AY140" s="213" t="s">
        <v>147</v>
      </c>
      <c r="BK140" s="215">
        <f>SUM(BK141:BK148)</f>
        <v>0</v>
      </c>
    </row>
    <row r="141" s="2" customFormat="1" ht="37.8" customHeight="1">
      <c r="A141" s="37"/>
      <c r="B141" s="38"/>
      <c r="C141" s="216" t="s">
        <v>188</v>
      </c>
      <c r="D141" s="216" t="s">
        <v>148</v>
      </c>
      <c r="E141" s="217" t="s">
        <v>876</v>
      </c>
      <c r="F141" s="218" t="s">
        <v>877</v>
      </c>
      <c r="G141" s="219" t="s">
        <v>183</v>
      </c>
      <c r="H141" s="220">
        <v>45</v>
      </c>
      <c r="I141" s="221"/>
      <c r="J141" s="222">
        <f>ROUND(I141*H141,2)</f>
        <v>0</v>
      </c>
      <c r="K141" s="223"/>
      <c r="L141" s="43"/>
      <c r="M141" s="224" t="s">
        <v>1</v>
      </c>
      <c r="N141" s="225" t="s">
        <v>40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152</v>
      </c>
      <c r="AT141" s="228" t="s">
        <v>148</v>
      </c>
      <c r="AU141" s="228" t="s">
        <v>85</v>
      </c>
      <c r="AY141" s="16" t="s">
        <v>147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83</v>
      </c>
      <c r="BK141" s="229">
        <f>ROUND(I141*H141,2)</f>
        <v>0</v>
      </c>
      <c r="BL141" s="16" t="s">
        <v>152</v>
      </c>
      <c r="BM141" s="228" t="s">
        <v>878</v>
      </c>
    </row>
    <row r="142" s="2" customFormat="1">
      <c r="A142" s="37"/>
      <c r="B142" s="38"/>
      <c r="C142" s="39"/>
      <c r="D142" s="232" t="s">
        <v>232</v>
      </c>
      <c r="E142" s="39"/>
      <c r="F142" s="264" t="s">
        <v>879</v>
      </c>
      <c r="G142" s="39"/>
      <c r="H142" s="39"/>
      <c r="I142" s="265"/>
      <c r="J142" s="39"/>
      <c r="K142" s="39"/>
      <c r="L142" s="43"/>
      <c r="M142" s="266"/>
      <c r="N142" s="267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232</v>
      </c>
      <c r="AU142" s="16" t="s">
        <v>85</v>
      </c>
    </row>
    <row r="143" s="2" customFormat="1" ht="24.15" customHeight="1">
      <c r="A143" s="37"/>
      <c r="B143" s="38"/>
      <c r="C143" s="242" t="s">
        <v>162</v>
      </c>
      <c r="D143" s="242" t="s">
        <v>158</v>
      </c>
      <c r="E143" s="243" t="s">
        <v>880</v>
      </c>
      <c r="F143" s="244" t="s">
        <v>881</v>
      </c>
      <c r="G143" s="245" t="s">
        <v>183</v>
      </c>
      <c r="H143" s="246">
        <v>45</v>
      </c>
      <c r="I143" s="247"/>
      <c r="J143" s="248">
        <f>ROUND(I143*H143,2)</f>
        <v>0</v>
      </c>
      <c r="K143" s="249"/>
      <c r="L143" s="250"/>
      <c r="M143" s="251" t="s">
        <v>1</v>
      </c>
      <c r="N143" s="252" t="s">
        <v>40</v>
      </c>
      <c r="O143" s="90"/>
      <c r="P143" s="226">
        <f>O143*H143</f>
        <v>0</v>
      </c>
      <c r="Q143" s="226">
        <v>0.00042999999999999999</v>
      </c>
      <c r="R143" s="226">
        <f>Q143*H143</f>
        <v>0.019349999999999999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162</v>
      </c>
      <c r="AT143" s="228" t="s">
        <v>158</v>
      </c>
      <c r="AU143" s="228" t="s">
        <v>85</v>
      </c>
      <c r="AY143" s="16" t="s">
        <v>147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152</v>
      </c>
      <c r="BM143" s="228" t="s">
        <v>882</v>
      </c>
    </row>
    <row r="144" s="2" customFormat="1" ht="24.15" customHeight="1">
      <c r="A144" s="37"/>
      <c r="B144" s="38"/>
      <c r="C144" s="216" t="s">
        <v>200</v>
      </c>
      <c r="D144" s="216" t="s">
        <v>148</v>
      </c>
      <c r="E144" s="217" t="s">
        <v>883</v>
      </c>
      <c r="F144" s="218" t="s">
        <v>884</v>
      </c>
      <c r="G144" s="219" t="s">
        <v>770</v>
      </c>
      <c r="H144" s="220">
        <v>1</v>
      </c>
      <c r="I144" s="221"/>
      <c r="J144" s="222">
        <f>ROUND(I144*H144,2)</f>
        <v>0</v>
      </c>
      <c r="K144" s="223"/>
      <c r="L144" s="43"/>
      <c r="M144" s="224" t="s">
        <v>1</v>
      </c>
      <c r="N144" s="225" t="s">
        <v>40</v>
      </c>
      <c r="O144" s="90"/>
      <c r="P144" s="226">
        <f>O144*H144</f>
        <v>0</v>
      </c>
      <c r="Q144" s="226">
        <v>0.00042000000000000002</v>
      </c>
      <c r="R144" s="226">
        <f>Q144*H144</f>
        <v>0.00042000000000000002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152</v>
      </c>
      <c r="AT144" s="228" t="s">
        <v>148</v>
      </c>
      <c r="AU144" s="228" t="s">
        <v>85</v>
      </c>
      <c r="AY144" s="16" t="s">
        <v>147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83</v>
      </c>
      <c r="BK144" s="229">
        <f>ROUND(I144*H144,2)</f>
        <v>0</v>
      </c>
      <c r="BL144" s="16" t="s">
        <v>152</v>
      </c>
      <c r="BM144" s="228" t="s">
        <v>885</v>
      </c>
    </row>
    <row r="145" s="2" customFormat="1" ht="24.15" customHeight="1">
      <c r="A145" s="37"/>
      <c r="B145" s="38"/>
      <c r="C145" s="216" t="s">
        <v>207</v>
      </c>
      <c r="D145" s="216" t="s">
        <v>148</v>
      </c>
      <c r="E145" s="217" t="s">
        <v>886</v>
      </c>
      <c r="F145" s="218" t="s">
        <v>887</v>
      </c>
      <c r="G145" s="219" t="s">
        <v>161</v>
      </c>
      <c r="H145" s="220">
        <v>20</v>
      </c>
      <c r="I145" s="221"/>
      <c r="J145" s="222">
        <f>ROUND(I145*H145,2)</f>
        <v>0</v>
      </c>
      <c r="K145" s="223"/>
      <c r="L145" s="43"/>
      <c r="M145" s="224" t="s">
        <v>1</v>
      </c>
      <c r="N145" s="225" t="s">
        <v>40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152</v>
      </c>
      <c r="AT145" s="228" t="s">
        <v>148</v>
      </c>
      <c r="AU145" s="228" t="s">
        <v>85</v>
      </c>
      <c r="AY145" s="16" t="s">
        <v>147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83</v>
      </c>
      <c r="BK145" s="229">
        <f>ROUND(I145*H145,2)</f>
        <v>0</v>
      </c>
      <c r="BL145" s="16" t="s">
        <v>152</v>
      </c>
      <c r="BM145" s="228" t="s">
        <v>888</v>
      </c>
    </row>
    <row r="146" s="2" customFormat="1" ht="16.5" customHeight="1">
      <c r="A146" s="37"/>
      <c r="B146" s="38"/>
      <c r="C146" s="242" t="s">
        <v>213</v>
      </c>
      <c r="D146" s="242" t="s">
        <v>158</v>
      </c>
      <c r="E146" s="243" t="s">
        <v>889</v>
      </c>
      <c r="F146" s="244" t="s">
        <v>890</v>
      </c>
      <c r="G146" s="245" t="s">
        <v>161</v>
      </c>
      <c r="H146" s="246">
        <v>20</v>
      </c>
      <c r="I146" s="247"/>
      <c r="J146" s="248">
        <f>ROUND(I146*H146,2)</f>
        <v>0</v>
      </c>
      <c r="K146" s="249"/>
      <c r="L146" s="250"/>
      <c r="M146" s="251" t="s">
        <v>1</v>
      </c>
      <c r="N146" s="252" t="s">
        <v>40</v>
      </c>
      <c r="O146" s="90"/>
      <c r="P146" s="226">
        <f>O146*H146</f>
        <v>0</v>
      </c>
      <c r="Q146" s="226">
        <v>0.00010000000000000001</v>
      </c>
      <c r="R146" s="226">
        <f>Q146*H146</f>
        <v>0.002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162</v>
      </c>
      <c r="AT146" s="228" t="s">
        <v>158</v>
      </c>
      <c r="AU146" s="228" t="s">
        <v>85</v>
      </c>
      <c r="AY146" s="16" t="s">
        <v>147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83</v>
      </c>
      <c r="BK146" s="229">
        <f>ROUND(I146*H146,2)</f>
        <v>0</v>
      </c>
      <c r="BL146" s="16" t="s">
        <v>152</v>
      </c>
      <c r="BM146" s="228" t="s">
        <v>891</v>
      </c>
    </row>
    <row r="147" s="2" customFormat="1" ht="24.15" customHeight="1">
      <c r="A147" s="37"/>
      <c r="B147" s="38"/>
      <c r="C147" s="216" t="s">
        <v>8</v>
      </c>
      <c r="D147" s="216" t="s">
        <v>148</v>
      </c>
      <c r="E147" s="217" t="s">
        <v>892</v>
      </c>
      <c r="F147" s="218" t="s">
        <v>893</v>
      </c>
      <c r="G147" s="219" t="s">
        <v>161</v>
      </c>
      <c r="H147" s="220">
        <v>12</v>
      </c>
      <c r="I147" s="221"/>
      <c r="J147" s="222">
        <f>ROUND(I147*H147,2)</f>
        <v>0</v>
      </c>
      <c r="K147" s="223"/>
      <c r="L147" s="43"/>
      <c r="M147" s="224" t="s">
        <v>1</v>
      </c>
      <c r="N147" s="225" t="s">
        <v>40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152</v>
      </c>
      <c r="AT147" s="228" t="s">
        <v>148</v>
      </c>
      <c r="AU147" s="228" t="s">
        <v>85</v>
      </c>
      <c r="AY147" s="16" t="s">
        <v>147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83</v>
      </c>
      <c r="BK147" s="229">
        <f>ROUND(I147*H147,2)</f>
        <v>0</v>
      </c>
      <c r="BL147" s="16" t="s">
        <v>152</v>
      </c>
      <c r="BM147" s="228" t="s">
        <v>894</v>
      </c>
    </row>
    <row r="148" s="2" customFormat="1" ht="16.5" customHeight="1">
      <c r="A148" s="37"/>
      <c r="B148" s="38"/>
      <c r="C148" s="242" t="s">
        <v>222</v>
      </c>
      <c r="D148" s="242" t="s">
        <v>158</v>
      </c>
      <c r="E148" s="243" t="s">
        <v>895</v>
      </c>
      <c r="F148" s="244" t="s">
        <v>896</v>
      </c>
      <c r="G148" s="245" t="s">
        <v>161</v>
      </c>
      <c r="H148" s="246">
        <v>12</v>
      </c>
      <c r="I148" s="247"/>
      <c r="J148" s="248">
        <f>ROUND(I148*H148,2)</f>
        <v>0</v>
      </c>
      <c r="K148" s="249"/>
      <c r="L148" s="250"/>
      <c r="M148" s="251" t="s">
        <v>1</v>
      </c>
      <c r="N148" s="252" t="s">
        <v>40</v>
      </c>
      <c r="O148" s="90"/>
      <c r="P148" s="226">
        <f>O148*H148</f>
        <v>0</v>
      </c>
      <c r="Q148" s="226">
        <v>0.00012999999999999999</v>
      </c>
      <c r="R148" s="226">
        <f>Q148*H148</f>
        <v>0.0015599999999999998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162</v>
      </c>
      <c r="AT148" s="228" t="s">
        <v>158</v>
      </c>
      <c r="AU148" s="228" t="s">
        <v>85</v>
      </c>
      <c r="AY148" s="16" t="s">
        <v>147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83</v>
      </c>
      <c r="BK148" s="229">
        <f>ROUND(I148*H148,2)</f>
        <v>0</v>
      </c>
      <c r="BL148" s="16" t="s">
        <v>152</v>
      </c>
      <c r="BM148" s="228" t="s">
        <v>897</v>
      </c>
    </row>
    <row r="149" s="12" customFormat="1" ht="22.8" customHeight="1">
      <c r="A149" s="12"/>
      <c r="B149" s="202"/>
      <c r="C149" s="203"/>
      <c r="D149" s="204" t="s">
        <v>74</v>
      </c>
      <c r="E149" s="268" t="s">
        <v>200</v>
      </c>
      <c r="F149" s="268" t="s">
        <v>898</v>
      </c>
      <c r="G149" s="203"/>
      <c r="H149" s="203"/>
      <c r="I149" s="206"/>
      <c r="J149" s="269">
        <f>BK149</f>
        <v>0</v>
      </c>
      <c r="K149" s="203"/>
      <c r="L149" s="208"/>
      <c r="M149" s="209"/>
      <c r="N149" s="210"/>
      <c r="O149" s="210"/>
      <c r="P149" s="211">
        <f>SUM(P150:P152)</f>
        <v>0</v>
      </c>
      <c r="Q149" s="210"/>
      <c r="R149" s="211">
        <f>SUM(R150:R152)</f>
        <v>0</v>
      </c>
      <c r="S149" s="210"/>
      <c r="T149" s="212">
        <f>SUM(T150:T152)</f>
        <v>0.39600000000000002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83</v>
      </c>
      <c r="AT149" s="214" t="s">
        <v>74</v>
      </c>
      <c r="AU149" s="214" t="s">
        <v>83</v>
      </c>
      <c r="AY149" s="213" t="s">
        <v>147</v>
      </c>
      <c r="BK149" s="215">
        <f>SUM(BK150:BK152)</f>
        <v>0</v>
      </c>
    </row>
    <row r="150" s="2" customFormat="1" ht="24.15" customHeight="1">
      <c r="A150" s="37"/>
      <c r="B150" s="38"/>
      <c r="C150" s="216" t="s">
        <v>228</v>
      </c>
      <c r="D150" s="216" t="s">
        <v>148</v>
      </c>
      <c r="E150" s="217" t="s">
        <v>899</v>
      </c>
      <c r="F150" s="218" t="s">
        <v>900</v>
      </c>
      <c r="G150" s="219" t="s">
        <v>151</v>
      </c>
      <c r="H150" s="220">
        <v>0.22500000000000001</v>
      </c>
      <c r="I150" s="221"/>
      <c r="J150" s="222">
        <f>ROUND(I150*H150,2)</f>
        <v>0</v>
      </c>
      <c r="K150" s="223"/>
      <c r="L150" s="43"/>
      <c r="M150" s="224" t="s">
        <v>1</v>
      </c>
      <c r="N150" s="225" t="s">
        <v>40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1.6000000000000001</v>
      </c>
      <c r="T150" s="227">
        <f>S150*H150</f>
        <v>0.36000000000000004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152</v>
      </c>
      <c r="AT150" s="228" t="s">
        <v>148</v>
      </c>
      <c r="AU150" s="228" t="s">
        <v>85</v>
      </c>
      <c r="AY150" s="16" t="s">
        <v>147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83</v>
      </c>
      <c r="BK150" s="229">
        <f>ROUND(I150*H150,2)</f>
        <v>0</v>
      </c>
      <c r="BL150" s="16" t="s">
        <v>152</v>
      </c>
      <c r="BM150" s="228" t="s">
        <v>901</v>
      </c>
    </row>
    <row r="151" s="13" customFormat="1">
      <c r="A151" s="13"/>
      <c r="B151" s="230"/>
      <c r="C151" s="231"/>
      <c r="D151" s="232" t="s">
        <v>154</v>
      </c>
      <c r="E151" s="233" t="s">
        <v>1</v>
      </c>
      <c r="F151" s="234" t="s">
        <v>902</v>
      </c>
      <c r="G151" s="231"/>
      <c r="H151" s="235">
        <v>0.22500000000000001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154</v>
      </c>
      <c r="AU151" s="241" t="s">
        <v>85</v>
      </c>
      <c r="AV151" s="13" t="s">
        <v>85</v>
      </c>
      <c r="AW151" s="13" t="s">
        <v>32</v>
      </c>
      <c r="AX151" s="13" t="s">
        <v>83</v>
      </c>
      <c r="AY151" s="241" t="s">
        <v>147</v>
      </c>
    </row>
    <row r="152" s="2" customFormat="1" ht="24.15" customHeight="1">
      <c r="A152" s="37"/>
      <c r="B152" s="38"/>
      <c r="C152" s="216" t="s">
        <v>236</v>
      </c>
      <c r="D152" s="216" t="s">
        <v>148</v>
      </c>
      <c r="E152" s="217" t="s">
        <v>903</v>
      </c>
      <c r="F152" s="218" t="s">
        <v>904</v>
      </c>
      <c r="G152" s="219" t="s">
        <v>183</v>
      </c>
      <c r="H152" s="220">
        <v>4</v>
      </c>
      <c r="I152" s="221"/>
      <c r="J152" s="222">
        <f>ROUND(I152*H152,2)</f>
        <v>0</v>
      </c>
      <c r="K152" s="223"/>
      <c r="L152" s="43"/>
      <c r="M152" s="224" t="s">
        <v>1</v>
      </c>
      <c r="N152" s="225" t="s">
        <v>40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0.0089999999999999993</v>
      </c>
      <c r="T152" s="227">
        <f>S152*H152</f>
        <v>0.035999999999999997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152</v>
      </c>
      <c r="AT152" s="228" t="s">
        <v>148</v>
      </c>
      <c r="AU152" s="228" t="s">
        <v>85</v>
      </c>
      <c r="AY152" s="16" t="s">
        <v>147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83</v>
      </c>
      <c r="BK152" s="229">
        <f>ROUND(I152*H152,2)</f>
        <v>0</v>
      </c>
      <c r="BL152" s="16" t="s">
        <v>152</v>
      </c>
      <c r="BM152" s="228" t="s">
        <v>905</v>
      </c>
    </row>
    <row r="153" s="12" customFormat="1" ht="22.8" customHeight="1">
      <c r="A153" s="12"/>
      <c r="B153" s="202"/>
      <c r="C153" s="203"/>
      <c r="D153" s="204" t="s">
        <v>74</v>
      </c>
      <c r="E153" s="268" t="s">
        <v>413</v>
      </c>
      <c r="F153" s="268" t="s">
        <v>414</v>
      </c>
      <c r="G153" s="203"/>
      <c r="H153" s="203"/>
      <c r="I153" s="206"/>
      <c r="J153" s="269">
        <f>BK153</f>
        <v>0</v>
      </c>
      <c r="K153" s="203"/>
      <c r="L153" s="208"/>
      <c r="M153" s="209"/>
      <c r="N153" s="210"/>
      <c r="O153" s="210"/>
      <c r="P153" s="211">
        <f>SUM(P154:P158)</f>
        <v>0</v>
      </c>
      <c r="Q153" s="210"/>
      <c r="R153" s="211">
        <f>SUM(R154:R158)</f>
        <v>0</v>
      </c>
      <c r="S153" s="210"/>
      <c r="T153" s="212">
        <f>SUM(T154:T158)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83</v>
      </c>
      <c r="AT153" s="214" t="s">
        <v>74</v>
      </c>
      <c r="AU153" s="214" t="s">
        <v>83</v>
      </c>
      <c r="AY153" s="213" t="s">
        <v>147</v>
      </c>
      <c r="BK153" s="215">
        <f>SUM(BK154:BK158)</f>
        <v>0</v>
      </c>
    </row>
    <row r="154" s="2" customFormat="1" ht="33" customHeight="1">
      <c r="A154" s="37"/>
      <c r="B154" s="38"/>
      <c r="C154" s="216" t="s">
        <v>241</v>
      </c>
      <c r="D154" s="216" t="s">
        <v>148</v>
      </c>
      <c r="E154" s="217" t="s">
        <v>741</v>
      </c>
      <c r="F154" s="218" t="s">
        <v>742</v>
      </c>
      <c r="G154" s="219" t="s">
        <v>296</v>
      </c>
      <c r="H154" s="220">
        <v>0.624</v>
      </c>
      <c r="I154" s="221"/>
      <c r="J154" s="222">
        <f>ROUND(I154*H154,2)</f>
        <v>0</v>
      </c>
      <c r="K154" s="223"/>
      <c r="L154" s="43"/>
      <c r="M154" s="224" t="s">
        <v>1</v>
      </c>
      <c r="N154" s="225" t="s">
        <v>40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152</v>
      </c>
      <c r="AT154" s="228" t="s">
        <v>148</v>
      </c>
      <c r="AU154" s="228" t="s">
        <v>85</v>
      </c>
      <c r="AY154" s="16" t="s">
        <v>147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83</v>
      </c>
      <c r="BK154" s="229">
        <f>ROUND(I154*H154,2)</f>
        <v>0</v>
      </c>
      <c r="BL154" s="16" t="s">
        <v>152</v>
      </c>
      <c r="BM154" s="228" t="s">
        <v>906</v>
      </c>
    </row>
    <row r="155" s="2" customFormat="1" ht="24.15" customHeight="1">
      <c r="A155" s="37"/>
      <c r="B155" s="38"/>
      <c r="C155" s="216" t="s">
        <v>145</v>
      </c>
      <c r="D155" s="216" t="s">
        <v>148</v>
      </c>
      <c r="E155" s="217" t="s">
        <v>420</v>
      </c>
      <c r="F155" s="218" t="s">
        <v>421</v>
      </c>
      <c r="G155" s="219" t="s">
        <v>296</v>
      </c>
      <c r="H155" s="220">
        <v>0.624</v>
      </c>
      <c r="I155" s="221"/>
      <c r="J155" s="222">
        <f>ROUND(I155*H155,2)</f>
        <v>0</v>
      </c>
      <c r="K155" s="223"/>
      <c r="L155" s="43"/>
      <c r="M155" s="224" t="s">
        <v>1</v>
      </c>
      <c r="N155" s="225" t="s">
        <v>40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152</v>
      </c>
      <c r="AT155" s="228" t="s">
        <v>148</v>
      </c>
      <c r="AU155" s="228" t="s">
        <v>85</v>
      </c>
      <c r="AY155" s="16" t="s">
        <v>147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83</v>
      </c>
      <c r="BK155" s="229">
        <f>ROUND(I155*H155,2)</f>
        <v>0</v>
      </c>
      <c r="BL155" s="16" t="s">
        <v>152</v>
      </c>
      <c r="BM155" s="228" t="s">
        <v>907</v>
      </c>
    </row>
    <row r="156" s="2" customFormat="1" ht="24.15" customHeight="1">
      <c r="A156" s="37"/>
      <c r="B156" s="38"/>
      <c r="C156" s="216" t="s">
        <v>251</v>
      </c>
      <c r="D156" s="216" t="s">
        <v>148</v>
      </c>
      <c r="E156" s="217" t="s">
        <v>424</v>
      </c>
      <c r="F156" s="218" t="s">
        <v>425</v>
      </c>
      <c r="G156" s="219" t="s">
        <v>296</v>
      </c>
      <c r="H156" s="220">
        <v>9.3599999999999994</v>
      </c>
      <c r="I156" s="221"/>
      <c r="J156" s="222">
        <f>ROUND(I156*H156,2)</f>
        <v>0</v>
      </c>
      <c r="K156" s="223"/>
      <c r="L156" s="43"/>
      <c r="M156" s="224" t="s">
        <v>1</v>
      </c>
      <c r="N156" s="225" t="s">
        <v>40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152</v>
      </c>
      <c r="AT156" s="228" t="s">
        <v>148</v>
      </c>
      <c r="AU156" s="228" t="s">
        <v>85</v>
      </c>
      <c r="AY156" s="16" t="s">
        <v>147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83</v>
      </c>
      <c r="BK156" s="229">
        <f>ROUND(I156*H156,2)</f>
        <v>0</v>
      </c>
      <c r="BL156" s="16" t="s">
        <v>152</v>
      </c>
      <c r="BM156" s="228" t="s">
        <v>908</v>
      </c>
    </row>
    <row r="157" s="13" customFormat="1">
      <c r="A157" s="13"/>
      <c r="B157" s="230"/>
      <c r="C157" s="231"/>
      <c r="D157" s="232" t="s">
        <v>154</v>
      </c>
      <c r="E157" s="231"/>
      <c r="F157" s="234" t="s">
        <v>909</v>
      </c>
      <c r="G157" s="231"/>
      <c r="H157" s="235">
        <v>9.3599999999999994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154</v>
      </c>
      <c r="AU157" s="241" t="s">
        <v>85</v>
      </c>
      <c r="AV157" s="13" t="s">
        <v>85</v>
      </c>
      <c r="AW157" s="13" t="s">
        <v>4</v>
      </c>
      <c r="AX157" s="13" t="s">
        <v>83</v>
      </c>
      <c r="AY157" s="241" t="s">
        <v>147</v>
      </c>
    </row>
    <row r="158" s="2" customFormat="1" ht="33" customHeight="1">
      <c r="A158" s="37"/>
      <c r="B158" s="38"/>
      <c r="C158" s="216" t="s">
        <v>257</v>
      </c>
      <c r="D158" s="216" t="s">
        <v>148</v>
      </c>
      <c r="E158" s="217" t="s">
        <v>429</v>
      </c>
      <c r="F158" s="218" t="s">
        <v>430</v>
      </c>
      <c r="G158" s="219" t="s">
        <v>296</v>
      </c>
      <c r="H158" s="220">
        <v>0.44800000000000001</v>
      </c>
      <c r="I158" s="221"/>
      <c r="J158" s="222">
        <f>ROUND(I158*H158,2)</f>
        <v>0</v>
      </c>
      <c r="K158" s="223"/>
      <c r="L158" s="43"/>
      <c r="M158" s="224" t="s">
        <v>1</v>
      </c>
      <c r="N158" s="225" t="s">
        <v>40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152</v>
      </c>
      <c r="AT158" s="228" t="s">
        <v>148</v>
      </c>
      <c r="AU158" s="228" t="s">
        <v>85</v>
      </c>
      <c r="AY158" s="16" t="s">
        <v>147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83</v>
      </c>
      <c r="BK158" s="229">
        <f>ROUND(I158*H158,2)</f>
        <v>0</v>
      </c>
      <c r="BL158" s="16" t="s">
        <v>152</v>
      </c>
      <c r="BM158" s="228" t="s">
        <v>910</v>
      </c>
    </row>
    <row r="159" s="12" customFormat="1" ht="25.92" customHeight="1">
      <c r="A159" s="12"/>
      <c r="B159" s="202"/>
      <c r="C159" s="203"/>
      <c r="D159" s="204" t="s">
        <v>74</v>
      </c>
      <c r="E159" s="205" t="s">
        <v>663</v>
      </c>
      <c r="F159" s="205" t="s">
        <v>664</v>
      </c>
      <c r="G159" s="203"/>
      <c r="H159" s="203"/>
      <c r="I159" s="206"/>
      <c r="J159" s="207">
        <f>BK159</f>
        <v>0</v>
      </c>
      <c r="K159" s="203"/>
      <c r="L159" s="208"/>
      <c r="M159" s="209"/>
      <c r="N159" s="210"/>
      <c r="O159" s="210"/>
      <c r="P159" s="211">
        <f>P160+P172+P202</f>
        <v>0</v>
      </c>
      <c r="Q159" s="210"/>
      <c r="R159" s="211">
        <f>R160+R172+R202</f>
        <v>0.27112999999999998</v>
      </c>
      <c r="S159" s="210"/>
      <c r="T159" s="212">
        <f>T160+T172+T202</f>
        <v>0.22767999999999999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85</v>
      </c>
      <c r="AT159" s="214" t="s">
        <v>74</v>
      </c>
      <c r="AU159" s="214" t="s">
        <v>75</v>
      </c>
      <c r="AY159" s="213" t="s">
        <v>147</v>
      </c>
      <c r="BK159" s="215">
        <f>BK160+BK172+BK202</f>
        <v>0</v>
      </c>
    </row>
    <row r="160" s="12" customFormat="1" ht="22.8" customHeight="1">
      <c r="A160" s="12"/>
      <c r="B160" s="202"/>
      <c r="C160" s="203"/>
      <c r="D160" s="204" t="s">
        <v>74</v>
      </c>
      <c r="E160" s="268" t="s">
        <v>911</v>
      </c>
      <c r="F160" s="268" t="s">
        <v>912</v>
      </c>
      <c r="G160" s="203"/>
      <c r="H160" s="203"/>
      <c r="I160" s="206"/>
      <c r="J160" s="269">
        <f>BK160</f>
        <v>0</v>
      </c>
      <c r="K160" s="203"/>
      <c r="L160" s="208"/>
      <c r="M160" s="209"/>
      <c r="N160" s="210"/>
      <c r="O160" s="210"/>
      <c r="P160" s="211">
        <f>SUM(P161:P171)</f>
        <v>0</v>
      </c>
      <c r="Q160" s="210"/>
      <c r="R160" s="211">
        <f>SUM(R161:R171)</f>
        <v>0.00894</v>
      </c>
      <c r="S160" s="210"/>
      <c r="T160" s="212">
        <f>SUM(T161:T171)</f>
        <v>0.027560000000000001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85</v>
      </c>
      <c r="AT160" s="214" t="s">
        <v>74</v>
      </c>
      <c r="AU160" s="214" t="s">
        <v>83</v>
      </c>
      <c r="AY160" s="213" t="s">
        <v>147</v>
      </c>
      <c r="BK160" s="215">
        <f>SUM(BK161:BK171)</f>
        <v>0</v>
      </c>
    </row>
    <row r="161" s="2" customFormat="1" ht="16.5" customHeight="1">
      <c r="A161" s="37"/>
      <c r="B161" s="38"/>
      <c r="C161" s="216" t="s">
        <v>266</v>
      </c>
      <c r="D161" s="216" t="s">
        <v>148</v>
      </c>
      <c r="E161" s="217" t="s">
        <v>913</v>
      </c>
      <c r="F161" s="218" t="s">
        <v>914</v>
      </c>
      <c r="G161" s="219" t="s">
        <v>161</v>
      </c>
      <c r="H161" s="220">
        <v>1</v>
      </c>
      <c r="I161" s="221"/>
      <c r="J161" s="222">
        <f>ROUND(I161*H161,2)</f>
        <v>0</v>
      </c>
      <c r="K161" s="223"/>
      <c r="L161" s="43"/>
      <c r="M161" s="224" t="s">
        <v>1</v>
      </c>
      <c r="N161" s="225" t="s">
        <v>40</v>
      </c>
      <c r="O161" s="90"/>
      <c r="P161" s="226">
        <f>O161*H161</f>
        <v>0</v>
      </c>
      <c r="Q161" s="226">
        <v>0.0017899999999999999</v>
      </c>
      <c r="R161" s="226">
        <f>Q161*H161</f>
        <v>0.0017899999999999999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241</v>
      </c>
      <c r="AT161" s="228" t="s">
        <v>148</v>
      </c>
      <c r="AU161" s="228" t="s">
        <v>85</v>
      </c>
      <c r="AY161" s="16" t="s">
        <v>147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83</v>
      </c>
      <c r="BK161" s="229">
        <f>ROUND(I161*H161,2)</f>
        <v>0</v>
      </c>
      <c r="BL161" s="16" t="s">
        <v>241</v>
      </c>
      <c r="BM161" s="228" t="s">
        <v>915</v>
      </c>
    </row>
    <row r="162" s="2" customFormat="1" ht="16.5" customHeight="1">
      <c r="A162" s="37"/>
      <c r="B162" s="38"/>
      <c r="C162" s="216" t="s">
        <v>7</v>
      </c>
      <c r="D162" s="216" t="s">
        <v>148</v>
      </c>
      <c r="E162" s="217" t="s">
        <v>916</v>
      </c>
      <c r="F162" s="218" t="s">
        <v>917</v>
      </c>
      <c r="G162" s="219" t="s">
        <v>161</v>
      </c>
      <c r="H162" s="220">
        <v>1</v>
      </c>
      <c r="I162" s="221"/>
      <c r="J162" s="222">
        <f>ROUND(I162*H162,2)</f>
        <v>0</v>
      </c>
      <c r="K162" s="223"/>
      <c r="L162" s="43"/>
      <c r="M162" s="224" t="s">
        <v>1</v>
      </c>
      <c r="N162" s="225" t="s">
        <v>40</v>
      </c>
      <c r="O162" s="90"/>
      <c r="P162" s="226">
        <f>O162*H162</f>
        <v>0</v>
      </c>
      <c r="Q162" s="226">
        <v>0.00051999999999999995</v>
      </c>
      <c r="R162" s="226">
        <f>Q162*H162</f>
        <v>0.00051999999999999995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241</v>
      </c>
      <c r="AT162" s="228" t="s">
        <v>148</v>
      </c>
      <c r="AU162" s="228" t="s">
        <v>85</v>
      </c>
      <c r="AY162" s="16" t="s">
        <v>147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83</v>
      </c>
      <c r="BK162" s="229">
        <f>ROUND(I162*H162,2)</f>
        <v>0</v>
      </c>
      <c r="BL162" s="16" t="s">
        <v>241</v>
      </c>
      <c r="BM162" s="228" t="s">
        <v>918</v>
      </c>
    </row>
    <row r="163" s="2" customFormat="1" ht="24.15" customHeight="1">
      <c r="A163" s="37"/>
      <c r="B163" s="38"/>
      <c r="C163" s="216" t="s">
        <v>281</v>
      </c>
      <c r="D163" s="216" t="s">
        <v>148</v>
      </c>
      <c r="E163" s="217" t="s">
        <v>919</v>
      </c>
      <c r="F163" s="218" t="s">
        <v>920</v>
      </c>
      <c r="G163" s="219" t="s">
        <v>183</v>
      </c>
      <c r="H163" s="220">
        <v>6</v>
      </c>
      <c r="I163" s="221"/>
      <c r="J163" s="222">
        <f>ROUND(I163*H163,2)</f>
        <v>0</v>
      </c>
      <c r="K163" s="223"/>
      <c r="L163" s="43"/>
      <c r="M163" s="224" t="s">
        <v>1</v>
      </c>
      <c r="N163" s="225" t="s">
        <v>40</v>
      </c>
      <c r="O163" s="90"/>
      <c r="P163" s="226">
        <f>O163*H163</f>
        <v>0</v>
      </c>
      <c r="Q163" s="226">
        <v>0.00071000000000000002</v>
      </c>
      <c r="R163" s="226">
        <f>Q163*H163</f>
        <v>0.0042599999999999999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241</v>
      </c>
      <c r="AT163" s="228" t="s">
        <v>148</v>
      </c>
      <c r="AU163" s="228" t="s">
        <v>85</v>
      </c>
      <c r="AY163" s="16" t="s">
        <v>147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83</v>
      </c>
      <c r="BK163" s="229">
        <f>ROUND(I163*H163,2)</f>
        <v>0</v>
      </c>
      <c r="BL163" s="16" t="s">
        <v>241</v>
      </c>
      <c r="BM163" s="228" t="s">
        <v>921</v>
      </c>
    </row>
    <row r="164" s="2" customFormat="1" ht="24.15" customHeight="1">
      <c r="A164" s="37"/>
      <c r="B164" s="38"/>
      <c r="C164" s="216" t="s">
        <v>289</v>
      </c>
      <c r="D164" s="216" t="s">
        <v>148</v>
      </c>
      <c r="E164" s="217" t="s">
        <v>922</v>
      </c>
      <c r="F164" s="218" t="s">
        <v>923</v>
      </c>
      <c r="G164" s="219" t="s">
        <v>183</v>
      </c>
      <c r="H164" s="220">
        <v>2</v>
      </c>
      <c r="I164" s="221"/>
      <c r="J164" s="222">
        <f>ROUND(I164*H164,2)</f>
        <v>0</v>
      </c>
      <c r="K164" s="223"/>
      <c r="L164" s="43"/>
      <c r="M164" s="224" t="s">
        <v>1</v>
      </c>
      <c r="N164" s="225" t="s">
        <v>40</v>
      </c>
      <c r="O164" s="90"/>
      <c r="P164" s="226">
        <f>O164*H164</f>
        <v>0</v>
      </c>
      <c r="Q164" s="226">
        <v>0.00040999999999999999</v>
      </c>
      <c r="R164" s="226">
        <f>Q164*H164</f>
        <v>0.00081999999999999998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241</v>
      </c>
      <c r="AT164" s="228" t="s">
        <v>148</v>
      </c>
      <c r="AU164" s="228" t="s">
        <v>85</v>
      </c>
      <c r="AY164" s="16" t="s">
        <v>147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83</v>
      </c>
      <c r="BK164" s="229">
        <f>ROUND(I164*H164,2)</f>
        <v>0</v>
      </c>
      <c r="BL164" s="16" t="s">
        <v>241</v>
      </c>
      <c r="BM164" s="228" t="s">
        <v>924</v>
      </c>
    </row>
    <row r="165" s="2" customFormat="1" ht="16.5" customHeight="1">
      <c r="A165" s="37"/>
      <c r="B165" s="38"/>
      <c r="C165" s="216" t="s">
        <v>293</v>
      </c>
      <c r="D165" s="216" t="s">
        <v>148</v>
      </c>
      <c r="E165" s="217" t="s">
        <v>925</v>
      </c>
      <c r="F165" s="218" t="s">
        <v>926</v>
      </c>
      <c r="G165" s="219" t="s">
        <v>161</v>
      </c>
      <c r="H165" s="220">
        <v>1</v>
      </c>
      <c r="I165" s="221"/>
      <c r="J165" s="222">
        <f>ROUND(I165*H165,2)</f>
        <v>0</v>
      </c>
      <c r="K165" s="223"/>
      <c r="L165" s="43"/>
      <c r="M165" s="224" t="s">
        <v>1</v>
      </c>
      <c r="N165" s="225" t="s">
        <v>40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241</v>
      </c>
      <c r="AT165" s="228" t="s">
        <v>148</v>
      </c>
      <c r="AU165" s="228" t="s">
        <v>85</v>
      </c>
      <c r="AY165" s="16" t="s">
        <v>147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83</v>
      </c>
      <c r="BK165" s="229">
        <f>ROUND(I165*H165,2)</f>
        <v>0</v>
      </c>
      <c r="BL165" s="16" t="s">
        <v>241</v>
      </c>
      <c r="BM165" s="228" t="s">
        <v>927</v>
      </c>
    </row>
    <row r="166" s="2" customFormat="1" ht="24.15" customHeight="1">
      <c r="A166" s="37"/>
      <c r="B166" s="38"/>
      <c r="C166" s="216" t="s">
        <v>304</v>
      </c>
      <c r="D166" s="216" t="s">
        <v>148</v>
      </c>
      <c r="E166" s="217" t="s">
        <v>928</v>
      </c>
      <c r="F166" s="218" t="s">
        <v>929</v>
      </c>
      <c r="G166" s="219" t="s">
        <v>161</v>
      </c>
      <c r="H166" s="220">
        <v>1</v>
      </c>
      <c r="I166" s="221"/>
      <c r="J166" s="222">
        <f>ROUND(I166*H166,2)</f>
        <v>0</v>
      </c>
      <c r="K166" s="223"/>
      <c r="L166" s="43"/>
      <c r="M166" s="224" t="s">
        <v>1</v>
      </c>
      <c r="N166" s="225" t="s">
        <v>40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0.027560000000000001</v>
      </c>
      <c r="T166" s="227">
        <f>S166*H166</f>
        <v>0.027560000000000001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241</v>
      </c>
      <c r="AT166" s="228" t="s">
        <v>148</v>
      </c>
      <c r="AU166" s="228" t="s">
        <v>85</v>
      </c>
      <c r="AY166" s="16" t="s">
        <v>147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83</v>
      </c>
      <c r="BK166" s="229">
        <f>ROUND(I166*H166,2)</f>
        <v>0</v>
      </c>
      <c r="BL166" s="16" t="s">
        <v>241</v>
      </c>
      <c r="BM166" s="228" t="s">
        <v>930</v>
      </c>
    </row>
    <row r="167" s="2" customFormat="1" ht="24.15" customHeight="1">
      <c r="A167" s="37"/>
      <c r="B167" s="38"/>
      <c r="C167" s="216" t="s">
        <v>315</v>
      </c>
      <c r="D167" s="216" t="s">
        <v>148</v>
      </c>
      <c r="E167" s="217" t="s">
        <v>931</v>
      </c>
      <c r="F167" s="218" t="s">
        <v>932</v>
      </c>
      <c r="G167" s="219" t="s">
        <v>161</v>
      </c>
      <c r="H167" s="220">
        <v>1</v>
      </c>
      <c r="I167" s="221"/>
      <c r="J167" s="222">
        <f>ROUND(I167*H167,2)</f>
        <v>0</v>
      </c>
      <c r="K167" s="223"/>
      <c r="L167" s="43"/>
      <c r="M167" s="224" t="s">
        <v>1</v>
      </c>
      <c r="N167" s="225" t="s">
        <v>40</v>
      </c>
      <c r="O167" s="90"/>
      <c r="P167" s="226">
        <f>O167*H167</f>
        <v>0</v>
      </c>
      <c r="Q167" s="226">
        <v>0.00076999999999999996</v>
      </c>
      <c r="R167" s="226">
        <f>Q167*H167</f>
        <v>0.00076999999999999996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241</v>
      </c>
      <c r="AT167" s="228" t="s">
        <v>148</v>
      </c>
      <c r="AU167" s="228" t="s">
        <v>85</v>
      </c>
      <c r="AY167" s="16" t="s">
        <v>147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83</v>
      </c>
      <c r="BK167" s="229">
        <f>ROUND(I167*H167,2)</f>
        <v>0</v>
      </c>
      <c r="BL167" s="16" t="s">
        <v>241</v>
      </c>
      <c r="BM167" s="228" t="s">
        <v>933</v>
      </c>
    </row>
    <row r="168" s="2" customFormat="1" ht="16.5" customHeight="1">
      <c r="A168" s="37"/>
      <c r="B168" s="38"/>
      <c r="C168" s="216" t="s">
        <v>321</v>
      </c>
      <c r="D168" s="216" t="s">
        <v>148</v>
      </c>
      <c r="E168" s="217" t="s">
        <v>934</v>
      </c>
      <c r="F168" s="218" t="s">
        <v>935</v>
      </c>
      <c r="G168" s="219" t="s">
        <v>161</v>
      </c>
      <c r="H168" s="220">
        <v>1</v>
      </c>
      <c r="I168" s="221"/>
      <c r="J168" s="222">
        <f>ROUND(I168*H168,2)</f>
        <v>0</v>
      </c>
      <c r="K168" s="223"/>
      <c r="L168" s="43"/>
      <c r="M168" s="224" t="s">
        <v>1</v>
      </c>
      <c r="N168" s="225" t="s">
        <v>40</v>
      </c>
      <c r="O168" s="90"/>
      <c r="P168" s="226">
        <f>O168*H168</f>
        <v>0</v>
      </c>
      <c r="Q168" s="226">
        <v>0.00027999999999999998</v>
      </c>
      <c r="R168" s="226">
        <f>Q168*H168</f>
        <v>0.00027999999999999998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241</v>
      </c>
      <c r="AT168" s="228" t="s">
        <v>148</v>
      </c>
      <c r="AU168" s="228" t="s">
        <v>85</v>
      </c>
      <c r="AY168" s="16" t="s">
        <v>147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83</v>
      </c>
      <c r="BK168" s="229">
        <f>ROUND(I168*H168,2)</f>
        <v>0</v>
      </c>
      <c r="BL168" s="16" t="s">
        <v>241</v>
      </c>
      <c r="BM168" s="228" t="s">
        <v>936</v>
      </c>
    </row>
    <row r="169" s="2" customFormat="1">
      <c r="A169" s="37"/>
      <c r="B169" s="38"/>
      <c r="C169" s="39"/>
      <c r="D169" s="232" t="s">
        <v>232</v>
      </c>
      <c r="E169" s="39"/>
      <c r="F169" s="264" t="s">
        <v>937</v>
      </c>
      <c r="G169" s="39"/>
      <c r="H169" s="39"/>
      <c r="I169" s="265"/>
      <c r="J169" s="39"/>
      <c r="K169" s="39"/>
      <c r="L169" s="43"/>
      <c r="M169" s="266"/>
      <c r="N169" s="267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232</v>
      </c>
      <c r="AU169" s="16" t="s">
        <v>85</v>
      </c>
    </row>
    <row r="170" s="2" customFormat="1" ht="24.15" customHeight="1">
      <c r="A170" s="37"/>
      <c r="B170" s="38"/>
      <c r="C170" s="216" t="s">
        <v>326</v>
      </c>
      <c r="D170" s="216" t="s">
        <v>148</v>
      </c>
      <c r="E170" s="217" t="s">
        <v>938</v>
      </c>
      <c r="F170" s="218" t="s">
        <v>939</v>
      </c>
      <c r="G170" s="219" t="s">
        <v>161</v>
      </c>
      <c r="H170" s="220">
        <v>1</v>
      </c>
      <c r="I170" s="221"/>
      <c r="J170" s="222">
        <f>ROUND(I170*H170,2)</f>
        <v>0</v>
      </c>
      <c r="K170" s="223"/>
      <c r="L170" s="43"/>
      <c r="M170" s="224" t="s">
        <v>1</v>
      </c>
      <c r="N170" s="225" t="s">
        <v>40</v>
      </c>
      <c r="O170" s="90"/>
      <c r="P170" s="226">
        <f>O170*H170</f>
        <v>0</v>
      </c>
      <c r="Q170" s="226">
        <v>0.00050000000000000001</v>
      </c>
      <c r="R170" s="226">
        <f>Q170*H170</f>
        <v>0.00050000000000000001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241</v>
      </c>
      <c r="AT170" s="228" t="s">
        <v>148</v>
      </c>
      <c r="AU170" s="228" t="s">
        <v>85</v>
      </c>
      <c r="AY170" s="16" t="s">
        <v>147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83</v>
      </c>
      <c r="BK170" s="229">
        <f>ROUND(I170*H170,2)</f>
        <v>0</v>
      </c>
      <c r="BL170" s="16" t="s">
        <v>241</v>
      </c>
      <c r="BM170" s="228" t="s">
        <v>940</v>
      </c>
    </row>
    <row r="171" s="2" customFormat="1" ht="24.15" customHeight="1">
      <c r="A171" s="37"/>
      <c r="B171" s="38"/>
      <c r="C171" s="216" t="s">
        <v>330</v>
      </c>
      <c r="D171" s="216" t="s">
        <v>148</v>
      </c>
      <c r="E171" s="217" t="s">
        <v>941</v>
      </c>
      <c r="F171" s="218" t="s">
        <v>942</v>
      </c>
      <c r="G171" s="219" t="s">
        <v>296</v>
      </c>
      <c r="H171" s="220">
        <v>0.0089999999999999993</v>
      </c>
      <c r="I171" s="221"/>
      <c r="J171" s="222">
        <f>ROUND(I171*H171,2)</f>
        <v>0</v>
      </c>
      <c r="K171" s="223"/>
      <c r="L171" s="43"/>
      <c r="M171" s="224" t="s">
        <v>1</v>
      </c>
      <c r="N171" s="225" t="s">
        <v>40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241</v>
      </c>
      <c r="AT171" s="228" t="s">
        <v>148</v>
      </c>
      <c r="AU171" s="228" t="s">
        <v>85</v>
      </c>
      <c r="AY171" s="16" t="s">
        <v>147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83</v>
      </c>
      <c r="BK171" s="229">
        <f>ROUND(I171*H171,2)</f>
        <v>0</v>
      </c>
      <c r="BL171" s="16" t="s">
        <v>241</v>
      </c>
      <c r="BM171" s="228" t="s">
        <v>943</v>
      </c>
    </row>
    <row r="172" s="12" customFormat="1" ht="22.8" customHeight="1">
      <c r="A172" s="12"/>
      <c r="B172" s="202"/>
      <c r="C172" s="203"/>
      <c r="D172" s="204" t="s">
        <v>74</v>
      </c>
      <c r="E172" s="268" t="s">
        <v>944</v>
      </c>
      <c r="F172" s="268" t="s">
        <v>945</v>
      </c>
      <c r="G172" s="203"/>
      <c r="H172" s="203"/>
      <c r="I172" s="206"/>
      <c r="J172" s="269">
        <f>BK172</f>
        <v>0</v>
      </c>
      <c r="K172" s="203"/>
      <c r="L172" s="208"/>
      <c r="M172" s="209"/>
      <c r="N172" s="210"/>
      <c r="O172" s="210"/>
      <c r="P172" s="211">
        <f>SUM(P173:P201)</f>
        <v>0</v>
      </c>
      <c r="Q172" s="210"/>
      <c r="R172" s="211">
        <f>SUM(R173:R201)</f>
        <v>0.21715999999999999</v>
      </c>
      <c r="S172" s="210"/>
      <c r="T172" s="212">
        <f>SUM(T173:T201)</f>
        <v>0.10472000000000001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85</v>
      </c>
      <c r="AT172" s="214" t="s">
        <v>74</v>
      </c>
      <c r="AU172" s="214" t="s">
        <v>83</v>
      </c>
      <c r="AY172" s="213" t="s">
        <v>147</v>
      </c>
      <c r="BK172" s="215">
        <f>SUM(BK173:BK201)</f>
        <v>0</v>
      </c>
    </row>
    <row r="173" s="2" customFormat="1" ht="24.15" customHeight="1">
      <c r="A173" s="37"/>
      <c r="B173" s="38"/>
      <c r="C173" s="216" t="s">
        <v>336</v>
      </c>
      <c r="D173" s="216" t="s">
        <v>148</v>
      </c>
      <c r="E173" s="217" t="s">
        <v>946</v>
      </c>
      <c r="F173" s="218" t="s">
        <v>947</v>
      </c>
      <c r="G173" s="219" t="s">
        <v>183</v>
      </c>
      <c r="H173" s="220">
        <v>15</v>
      </c>
      <c r="I173" s="221"/>
      <c r="J173" s="222">
        <f>ROUND(I173*H173,2)</f>
        <v>0</v>
      </c>
      <c r="K173" s="223"/>
      <c r="L173" s="43"/>
      <c r="M173" s="224" t="s">
        <v>1</v>
      </c>
      <c r="N173" s="225" t="s">
        <v>40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0.0049699999999999996</v>
      </c>
      <c r="T173" s="227">
        <f>S173*H173</f>
        <v>0.074549999999999991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241</v>
      </c>
      <c r="AT173" s="228" t="s">
        <v>148</v>
      </c>
      <c r="AU173" s="228" t="s">
        <v>85</v>
      </c>
      <c r="AY173" s="16" t="s">
        <v>147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83</v>
      </c>
      <c r="BK173" s="229">
        <f>ROUND(I173*H173,2)</f>
        <v>0</v>
      </c>
      <c r="BL173" s="16" t="s">
        <v>241</v>
      </c>
      <c r="BM173" s="228" t="s">
        <v>948</v>
      </c>
    </row>
    <row r="174" s="2" customFormat="1">
      <c r="A174" s="37"/>
      <c r="B174" s="38"/>
      <c r="C174" s="39"/>
      <c r="D174" s="232" t="s">
        <v>232</v>
      </c>
      <c r="E174" s="39"/>
      <c r="F174" s="264" t="s">
        <v>949</v>
      </c>
      <c r="G174" s="39"/>
      <c r="H174" s="39"/>
      <c r="I174" s="265"/>
      <c r="J174" s="39"/>
      <c r="K174" s="39"/>
      <c r="L174" s="43"/>
      <c r="M174" s="266"/>
      <c r="N174" s="267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232</v>
      </c>
      <c r="AU174" s="16" t="s">
        <v>85</v>
      </c>
    </row>
    <row r="175" s="2" customFormat="1" ht="16.5" customHeight="1">
      <c r="A175" s="37"/>
      <c r="B175" s="38"/>
      <c r="C175" s="216" t="s">
        <v>156</v>
      </c>
      <c r="D175" s="216" t="s">
        <v>148</v>
      </c>
      <c r="E175" s="217" t="s">
        <v>950</v>
      </c>
      <c r="F175" s="218" t="s">
        <v>951</v>
      </c>
      <c r="G175" s="219" t="s">
        <v>183</v>
      </c>
      <c r="H175" s="220">
        <v>25</v>
      </c>
      <c r="I175" s="221"/>
      <c r="J175" s="222">
        <f>ROUND(I175*H175,2)</f>
        <v>0</v>
      </c>
      <c r="K175" s="223"/>
      <c r="L175" s="43"/>
      <c r="M175" s="224" t="s">
        <v>1</v>
      </c>
      <c r="N175" s="225" t="s">
        <v>40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0.00027999999999999998</v>
      </c>
      <c r="T175" s="227">
        <f>S175*H175</f>
        <v>0.0069999999999999993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241</v>
      </c>
      <c r="AT175" s="228" t="s">
        <v>148</v>
      </c>
      <c r="AU175" s="228" t="s">
        <v>85</v>
      </c>
      <c r="AY175" s="16" t="s">
        <v>147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83</v>
      </c>
      <c r="BK175" s="229">
        <f>ROUND(I175*H175,2)</f>
        <v>0</v>
      </c>
      <c r="BL175" s="16" t="s">
        <v>241</v>
      </c>
      <c r="BM175" s="228" t="s">
        <v>952</v>
      </c>
    </row>
    <row r="176" s="2" customFormat="1" ht="21.75" customHeight="1">
      <c r="A176" s="37"/>
      <c r="B176" s="38"/>
      <c r="C176" s="216" t="s">
        <v>345</v>
      </c>
      <c r="D176" s="216" t="s">
        <v>148</v>
      </c>
      <c r="E176" s="217" t="s">
        <v>953</v>
      </c>
      <c r="F176" s="218" t="s">
        <v>954</v>
      </c>
      <c r="G176" s="219" t="s">
        <v>183</v>
      </c>
      <c r="H176" s="220">
        <v>9</v>
      </c>
      <c r="I176" s="221"/>
      <c r="J176" s="222">
        <f>ROUND(I176*H176,2)</f>
        <v>0</v>
      </c>
      <c r="K176" s="223"/>
      <c r="L176" s="43"/>
      <c r="M176" s="224" t="s">
        <v>1</v>
      </c>
      <c r="N176" s="225" t="s">
        <v>40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0.00029</v>
      </c>
      <c r="T176" s="227">
        <f>S176*H176</f>
        <v>0.0026099999999999999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241</v>
      </c>
      <c r="AT176" s="228" t="s">
        <v>148</v>
      </c>
      <c r="AU176" s="228" t="s">
        <v>85</v>
      </c>
      <c r="AY176" s="16" t="s">
        <v>147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83</v>
      </c>
      <c r="BK176" s="229">
        <f>ROUND(I176*H176,2)</f>
        <v>0</v>
      </c>
      <c r="BL176" s="16" t="s">
        <v>241</v>
      </c>
      <c r="BM176" s="228" t="s">
        <v>955</v>
      </c>
    </row>
    <row r="177" s="2" customFormat="1" ht="21.75" customHeight="1">
      <c r="A177" s="37"/>
      <c r="B177" s="38"/>
      <c r="C177" s="216" t="s">
        <v>353</v>
      </c>
      <c r="D177" s="216" t="s">
        <v>148</v>
      </c>
      <c r="E177" s="217" t="s">
        <v>956</v>
      </c>
      <c r="F177" s="218" t="s">
        <v>957</v>
      </c>
      <c r="G177" s="219" t="s">
        <v>183</v>
      </c>
      <c r="H177" s="220">
        <v>13</v>
      </c>
      <c r="I177" s="221"/>
      <c r="J177" s="222">
        <f>ROUND(I177*H177,2)</f>
        <v>0</v>
      </c>
      <c r="K177" s="223"/>
      <c r="L177" s="43"/>
      <c r="M177" s="224" t="s">
        <v>1</v>
      </c>
      <c r="N177" s="225" t="s">
        <v>40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0.00032000000000000003</v>
      </c>
      <c r="T177" s="227">
        <f>S177*H177</f>
        <v>0.0041600000000000005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241</v>
      </c>
      <c r="AT177" s="228" t="s">
        <v>148</v>
      </c>
      <c r="AU177" s="228" t="s">
        <v>85</v>
      </c>
      <c r="AY177" s="16" t="s">
        <v>147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83</v>
      </c>
      <c r="BK177" s="229">
        <f>ROUND(I177*H177,2)</f>
        <v>0</v>
      </c>
      <c r="BL177" s="16" t="s">
        <v>241</v>
      </c>
      <c r="BM177" s="228" t="s">
        <v>958</v>
      </c>
    </row>
    <row r="178" s="2" customFormat="1" ht="24.15" customHeight="1">
      <c r="A178" s="37"/>
      <c r="B178" s="38"/>
      <c r="C178" s="216" t="s">
        <v>169</v>
      </c>
      <c r="D178" s="216" t="s">
        <v>148</v>
      </c>
      <c r="E178" s="217" t="s">
        <v>959</v>
      </c>
      <c r="F178" s="218" t="s">
        <v>960</v>
      </c>
      <c r="G178" s="219" t="s">
        <v>183</v>
      </c>
      <c r="H178" s="220">
        <v>8</v>
      </c>
      <c r="I178" s="221"/>
      <c r="J178" s="222">
        <f>ROUND(I178*H178,2)</f>
        <v>0</v>
      </c>
      <c r="K178" s="223"/>
      <c r="L178" s="43"/>
      <c r="M178" s="224" t="s">
        <v>1</v>
      </c>
      <c r="N178" s="225" t="s">
        <v>40</v>
      </c>
      <c r="O178" s="90"/>
      <c r="P178" s="226">
        <f>O178*H178</f>
        <v>0</v>
      </c>
      <c r="Q178" s="226">
        <v>0.00072999999999999996</v>
      </c>
      <c r="R178" s="226">
        <f>Q178*H178</f>
        <v>0.0058399999999999997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241</v>
      </c>
      <c r="AT178" s="228" t="s">
        <v>148</v>
      </c>
      <c r="AU178" s="228" t="s">
        <v>85</v>
      </c>
      <c r="AY178" s="16" t="s">
        <v>147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83</v>
      </c>
      <c r="BK178" s="229">
        <f>ROUND(I178*H178,2)</f>
        <v>0</v>
      </c>
      <c r="BL178" s="16" t="s">
        <v>241</v>
      </c>
      <c r="BM178" s="228" t="s">
        <v>961</v>
      </c>
    </row>
    <row r="179" s="2" customFormat="1" ht="24.15" customHeight="1">
      <c r="A179" s="37"/>
      <c r="B179" s="38"/>
      <c r="C179" s="216" t="s">
        <v>362</v>
      </c>
      <c r="D179" s="216" t="s">
        <v>148</v>
      </c>
      <c r="E179" s="217" t="s">
        <v>962</v>
      </c>
      <c r="F179" s="218" t="s">
        <v>963</v>
      </c>
      <c r="G179" s="219" t="s">
        <v>183</v>
      </c>
      <c r="H179" s="220">
        <v>14</v>
      </c>
      <c r="I179" s="221"/>
      <c r="J179" s="222">
        <f>ROUND(I179*H179,2)</f>
        <v>0</v>
      </c>
      <c r="K179" s="223"/>
      <c r="L179" s="43"/>
      <c r="M179" s="224" t="s">
        <v>1</v>
      </c>
      <c r="N179" s="225" t="s">
        <v>40</v>
      </c>
      <c r="O179" s="90"/>
      <c r="P179" s="226">
        <f>O179*H179</f>
        <v>0</v>
      </c>
      <c r="Q179" s="226">
        <v>0.0012999999999999999</v>
      </c>
      <c r="R179" s="226">
        <f>Q179*H179</f>
        <v>0.018200000000000001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241</v>
      </c>
      <c r="AT179" s="228" t="s">
        <v>148</v>
      </c>
      <c r="AU179" s="228" t="s">
        <v>85</v>
      </c>
      <c r="AY179" s="16" t="s">
        <v>147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83</v>
      </c>
      <c r="BK179" s="229">
        <f>ROUND(I179*H179,2)</f>
        <v>0</v>
      </c>
      <c r="BL179" s="16" t="s">
        <v>241</v>
      </c>
      <c r="BM179" s="228" t="s">
        <v>964</v>
      </c>
    </row>
    <row r="180" s="2" customFormat="1" ht="24.15" customHeight="1">
      <c r="A180" s="37"/>
      <c r="B180" s="38"/>
      <c r="C180" s="216" t="s">
        <v>367</v>
      </c>
      <c r="D180" s="216" t="s">
        <v>148</v>
      </c>
      <c r="E180" s="217" t="s">
        <v>965</v>
      </c>
      <c r="F180" s="218" t="s">
        <v>966</v>
      </c>
      <c r="G180" s="219" t="s">
        <v>183</v>
      </c>
      <c r="H180" s="220">
        <v>28</v>
      </c>
      <c r="I180" s="221"/>
      <c r="J180" s="222">
        <f>ROUND(I180*H180,2)</f>
        <v>0</v>
      </c>
      <c r="K180" s="223"/>
      <c r="L180" s="43"/>
      <c r="M180" s="224" t="s">
        <v>1</v>
      </c>
      <c r="N180" s="225" t="s">
        <v>40</v>
      </c>
      <c r="O180" s="90"/>
      <c r="P180" s="226">
        <f>O180*H180</f>
        <v>0</v>
      </c>
      <c r="Q180" s="226">
        <v>0.0060099999999999997</v>
      </c>
      <c r="R180" s="226">
        <f>Q180*H180</f>
        <v>0.16827999999999999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241</v>
      </c>
      <c r="AT180" s="228" t="s">
        <v>148</v>
      </c>
      <c r="AU180" s="228" t="s">
        <v>85</v>
      </c>
      <c r="AY180" s="16" t="s">
        <v>147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83</v>
      </c>
      <c r="BK180" s="229">
        <f>ROUND(I180*H180,2)</f>
        <v>0</v>
      </c>
      <c r="BL180" s="16" t="s">
        <v>241</v>
      </c>
      <c r="BM180" s="228" t="s">
        <v>967</v>
      </c>
    </row>
    <row r="181" s="2" customFormat="1" ht="37.8" customHeight="1">
      <c r="A181" s="37"/>
      <c r="B181" s="38"/>
      <c r="C181" s="216" t="s">
        <v>376</v>
      </c>
      <c r="D181" s="216" t="s">
        <v>148</v>
      </c>
      <c r="E181" s="217" t="s">
        <v>968</v>
      </c>
      <c r="F181" s="218" t="s">
        <v>969</v>
      </c>
      <c r="G181" s="219" t="s">
        <v>183</v>
      </c>
      <c r="H181" s="220">
        <v>8</v>
      </c>
      <c r="I181" s="221"/>
      <c r="J181" s="222">
        <f>ROUND(I181*H181,2)</f>
        <v>0</v>
      </c>
      <c r="K181" s="223"/>
      <c r="L181" s="43"/>
      <c r="M181" s="224" t="s">
        <v>1</v>
      </c>
      <c r="N181" s="225" t="s">
        <v>40</v>
      </c>
      <c r="O181" s="90"/>
      <c r="P181" s="226">
        <f>O181*H181</f>
        <v>0</v>
      </c>
      <c r="Q181" s="226">
        <v>6.9999999999999994E-05</v>
      </c>
      <c r="R181" s="226">
        <f>Q181*H181</f>
        <v>0.00055999999999999995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241</v>
      </c>
      <c r="AT181" s="228" t="s">
        <v>148</v>
      </c>
      <c r="AU181" s="228" t="s">
        <v>85</v>
      </c>
      <c r="AY181" s="16" t="s">
        <v>147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83</v>
      </c>
      <c r="BK181" s="229">
        <f>ROUND(I181*H181,2)</f>
        <v>0</v>
      </c>
      <c r="BL181" s="16" t="s">
        <v>241</v>
      </c>
      <c r="BM181" s="228" t="s">
        <v>970</v>
      </c>
    </row>
    <row r="182" s="2" customFormat="1" ht="37.8" customHeight="1">
      <c r="A182" s="37"/>
      <c r="B182" s="38"/>
      <c r="C182" s="216" t="s">
        <v>381</v>
      </c>
      <c r="D182" s="216" t="s">
        <v>148</v>
      </c>
      <c r="E182" s="217" t="s">
        <v>971</v>
      </c>
      <c r="F182" s="218" t="s">
        <v>972</v>
      </c>
      <c r="G182" s="219" t="s">
        <v>183</v>
      </c>
      <c r="H182" s="220">
        <v>14</v>
      </c>
      <c r="I182" s="221"/>
      <c r="J182" s="222">
        <f>ROUND(I182*H182,2)</f>
        <v>0</v>
      </c>
      <c r="K182" s="223"/>
      <c r="L182" s="43"/>
      <c r="M182" s="224" t="s">
        <v>1</v>
      </c>
      <c r="N182" s="225" t="s">
        <v>40</v>
      </c>
      <c r="O182" s="90"/>
      <c r="P182" s="226">
        <f>O182*H182</f>
        <v>0</v>
      </c>
      <c r="Q182" s="226">
        <v>0.00024000000000000001</v>
      </c>
      <c r="R182" s="226">
        <f>Q182*H182</f>
        <v>0.0033600000000000001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241</v>
      </c>
      <c r="AT182" s="228" t="s">
        <v>148</v>
      </c>
      <c r="AU182" s="228" t="s">
        <v>85</v>
      </c>
      <c r="AY182" s="16" t="s">
        <v>147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83</v>
      </c>
      <c r="BK182" s="229">
        <f>ROUND(I182*H182,2)</f>
        <v>0</v>
      </c>
      <c r="BL182" s="16" t="s">
        <v>241</v>
      </c>
      <c r="BM182" s="228" t="s">
        <v>973</v>
      </c>
    </row>
    <row r="183" s="2" customFormat="1" ht="37.8" customHeight="1">
      <c r="A183" s="37"/>
      <c r="B183" s="38"/>
      <c r="C183" s="216" t="s">
        <v>390</v>
      </c>
      <c r="D183" s="216" t="s">
        <v>148</v>
      </c>
      <c r="E183" s="217" t="s">
        <v>974</v>
      </c>
      <c r="F183" s="218" t="s">
        <v>975</v>
      </c>
      <c r="G183" s="219" t="s">
        <v>183</v>
      </c>
      <c r="H183" s="220">
        <v>28</v>
      </c>
      <c r="I183" s="221"/>
      <c r="J183" s="222">
        <f>ROUND(I183*H183,2)</f>
        <v>0</v>
      </c>
      <c r="K183" s="223"/>
      <c r="L183" s="43"/>
      <c r="M183" s="224" t="s">
        <v>1</v>
      </c>
      <c r="N183" s="225" t="s">
        <v>40</v>
      </c>
      <c r="O183" s="90"/>
      <c r="P183" s="226">
        <f>O183*H183</f>
        <v>0</v>
      </c>
      <c r="Q183" s="226">
        <v>0.00027</v>
      </c>
      <c r="R183" s="226">
        <f>Q183*H183</f>
        <v>0.0075599999999999999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241</v>
      </c>
      <c r="AT183" s="228" t="s">
        <v>148</v>
      </c>
      <c r="AU183" s="228" t="s">
        <v>85</v>
      </c>
      <c r="AY183" s="16" t="s">
        <v>147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83</v>
      </c>
      <c r="BK183" s="229">
        <f>ROUND(I183*H183,2)</f>
        <v>0</v>
      </c>
      <c r="BL183" s="16" t="s">
        <v>241</v>
      </c>
      <c r="BM183" s="228" t="s">
        <v>976</v>
      </c>
    </row>
    <row r="184" s="2" customFormat="1" ht="16.5" customHeight="1">
      <c r="A184" s="37"/>
      <c r="B184" s="38"/>
      <c r="C184" s="216" t="s">
        <v>395</v>
      </c>
      <c r="D184" s="216" t="s">
        <v>148</v>
      </c>
      <c r="E184" s="217" t="s">
        <v>977</v>
      </c>
      <c r="F184" s="218" t="s">
        <v>978</v>
      </c>
      <c r="G184" s="219" t="s">
        <v>183</v>
      </c>
      <c r="H184" s="220">
        <v>22</v>
      </c>
      <c r="I184" s="221"/>
      <c r="J184" s="222">
        <f>ROUND(I184*H184,2)</f>
        <v>0</v>
      </c>
      <c r="K184" s="223"/>
      <c r="L184" s="43"/>
      <c r="M184" s="224" t="s">
        <v>1</v>
      </c>
      <c r="N184" s="225" t="s">
        <v>40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0.00024000000000000001</v>
      </c>
      <c r="T184" s="227">
        <f>S184*H184</f>
        <v>0.00528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241</v>
      </c>
      <c r="AT184" s="228" t="s">
        <v>148</v>
      </c>
      <c r="AU184" s="228" t="s">
        <v>85</v>
      </c>
      <c r="AY184" s="16" t="s">
        <v>147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83</v>
      </c>
      <c r="BK184" s="229">
        <f>ROUND(I184*H184,2)</f>
        <v>0</v>
      </c>
      <c r="BL184" s="16" t="s">
        <v>241</v>
      </c>
      <c r="BM184" s="228" t="s">
        <v>979</v>
      </c>
    </row>
    <row r="185" s="2" customFormat="1" ht="16.5" customHeight="1">
      <c r="A185" s="37"/>
      <c r="B185" s="38"/>
      <c r="C185" s="216" t="s">
        <v>198</v>
      </c>
      <c r="D185" s="216" t="s">
        <v>148</v>
      </c>
      <c r="E185" s="217" t="s">
        <v>980</v>
      </c>
      <c r="F185" s="218" t="s">
        <v>981</v>
      </c>
      <c r="G185" s="219" t="s">
        <v>183</v>
      </c>
      <c r="H185" s="220">
        <v>10</v>
      </c>
      <c r="I185" s="221"/>
      <c r="J185" s="222">
        <f>ROUND(I185*H185,2)</f>
        <v>0</v>
      </c>
      <c r="K185" s="223"/>
      <c r="L185" s="43"/>
      <c r="M185" s="224" t="s">
        <v>1</v>
      </c>
      <c r="N185" s="225" t="s">
        <v>40</v>
      </c>
      <c r="O185" s="90"/>
      <c r="P185" s="226">
        <f>O185*H185</f>
        <v>0</v>
      </c>
      <c r="Q185" s="226">
        <v>0.00025999999999999998</v>
      </c>
      <c r="R185" s="226">
        <f>Q185*H185</f>
        <v>0.0025999999999999999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241</v>
      </c>
      <c r="AT185" s="228" t="s">
        <v>148</v>
      </c>
      <c r="AU185" s="228" t="s">
        <v>85</v>
      </c>
      <c r="AY185" s="16" t="s">
        <v>147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83</v>
      </c>
      <c r="BK185" s="229">
        <f>ROUND(I185*H185,2)</f>
        <v>0</v>
      </c>
      <c r="BL185" s="16" t="s">
        <v>241</v>
      </c>
      <c r="BM185" s="228" t="s">
        <v>982</v>
      </c>
    </row>
    <row r="186" s="2" customFormat="1" ht="16.5" customHeight="1">
      <c r="A186" s="37"/>
      <c r="B186" s="38"/>
      <c r="C186" s="216" t="s">
        <v>404</v>
      </c>
      <c r="D186" s="216" t="s">
        <v>148</v>
      </c>
      <c r="E186" s="217" t="s">
        <v>983</v>
      </c>
      <c r="F186" s="218" t="s">
        <v>984</v>
      </c>
      <c r="G186" s="219" t="s">
        <v>183</v>
      </c>
      <c r="H186" s="220">
        <v>10</v>
      </c>
      <c r="I186" s="221"/>
      <c r="J186" s="222">
        <f>ROUND(I186*H186,2)</f>
        <v>0</v>
      </c>
      <c r="K186" s="223"/>
      <c r="L186" s="43"/>
      <c r="M186" s="224" t="s">
        <v>1</v>
      </c>
      <c r="N186" s="225" t="s">
        <v>40</v>
      </c>
      <c r="O186" s="90"/>
      <c r="P186" s="226">
        <f>O186*H186</f>
        <v>0</v>
      </c>
      <c r="Q186" s="226">
        <v>0.00038000000000000002</v>
      </c>
      <c r="R186" s="226">
        <f>Q186*H186</f>
        <v>0.0038000000000000004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241</v>
      </c>
      <c r="AT186" s="228" t="s">
        <v>148</v>
      </c>
      <c r="AU186" s="228" t="s">
        <v>85</v>
      </c>
      <c r="AY186" s="16" t="s">
        <v>147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83</v>
      </c>
      <c r="BK186" s="229">
        <f>ROUND(I186*H186,2)</f>
        <v>0</v>
      </c>
      <c r="BL186" s="16" t="s">
        <v>241</v>
      </c>
      <c r="BM186" s="228" t="s">
        <v>985</v>
      </c>
    </row>
    <row r="187" s="2" customFormat="1" ht="16.5" customHeight="1">
      <c r="A187" s="37"/>
      <c r="B187" s="38"/>
      <c r="C187" s="216" t="s">
        <v>408</v>
      </c>
      <c r="D187" s="216" t="s">
        <v>148</v>
      </c>
      <c r="E187" s="217" t="s">
        <v>986</v>
      </c>
      <c r="F187" s="218" t="s">
        <v>987</v>
      </c>
      <c r="G187" s="219" t="s">
        <v>161</v>
      </c>
      <c r="H187" s="220">
        <v>2</v>
      </c>
      <c r="I187" s="221"/>
      <c r="J187" s="222">
        <f>ROUND(I187*H187,2)</f>
        <v>0</v>
      </c>
      <c r="K187" s="223"/>
      <c r="L187" s="43"/>
      <c r="M187" s="224" t="s">
        <v>1</v>
      </c>
      <c r="N187" s="225" t="s">
        <v>40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241</v>
      </c>
      <c r="AT187" s="228" t="s">
        <v>148</v>
      </c>
      <c r="AU187" s="228" t="s">
        <v>85</v>
      </c>
      <c r="AY187" s="16" t="s">
        <v>147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83</v>
      </c>
      <c r="BK187" s="229">
        <f>ROUND(I187*H187,2)</f>
        <v>0</v>
      </c>
      <c r="BL187" s="16" t="s">
        <v>241</v>
      </c>
      <c r="BM187" s="228" t="s">
        <v>988</v>
      </c>
    </row>
    <row r="188" s="2" customFormat="1" ht="21.75" customHeight="1">
      <c r="A188" s="37"/>
      <c r="B188" s="38"/>
      <c r="C188" s="216" t="s">
        <v>415</v>
      </c>
      <c r="D188" s="216" t="s">
        <v>148</v>
      </c>
      <c r="E188" s="217" t="s">
        <v>989</v>
      </c>
      <c r="F188" s="218" t="s">
        <v>990</v>
      </c>
      <c r="G188" s="219" t="s">
        <v>161</v>
      </c>
      <c r="H188" s="220">
        <v>2</v>
      </c>
      <c r="I188" s="221"/>
      <c r="J188" s="222">
        <f>ROUND(I188*H188,2)</f>
        <v>0</v>
      </c>
      <c r="K188" s="223"/>
      <c r="L188" s="43"/>
      <c r="M188" s="224" t="s">
        <v>1</v>
      </c>
      <c r="N188" s="225" t="s">
        <v>40</v>
      </c>
      <c r="O188" s="90"/>
      <c r="P188" s="226">
        <f>O188*H188</f>
        <v>0</v>
      </c>
      <c r="Q188" s="226">
        <v>0.00012999999999999999</v>
      </c>
      <c r="R188" s="226">
        <f>Q188*H188</f>
        <v>0.00025999999999999998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241</v>
      </c>
      <c r="AT188" s="228" t="s">
        <v>148</v>
      </c>
      <c r="AU188" s="228" t="s">
        <v>85</v>
      </c>
      <c r="AY188" s="16" t="s">
        <v>147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83</v>
      </c>
      <c r="BK188" s="229">
        <f>ROUND(I188*H188,2)</f>
        <v>0</v>
      </c>
      <c r="BL188" s="16" t="s">
        <v>241</v>
      </c>
      <c r="BM188" s="228" t="s">
        <v>991</v>
      </c>
    </row>
    <row r="189" s="2" customFormat="1" ht="21.75" customHeight="1">
      <c r="A189" s="37"/>
      <c r="B189" s="38"/>
      <c r="C189" s="216" t="s">
        <v>419</v>
      </c>
      <c r="D189" s="216" t="s">
        <v>148</v>
      </c>
      <c r="E189" s="217" t="s">
        <v>992</v>
      </c>
      <c r="F189" s="218" t="s">
        <v>993</v>
      </c>
      <c r="G189" s="219" t="s">
        <v>161</v>
      </c>
      <c r="H189" s="220">
        <v>3</v>
      </c>
      <c r="I189" s="221"/>
      <c r="J189" s="222">
        <f>ROUND(I189*H189,2)</f>
        <v>0</v>
      </c>
      <c r="K189" s="223"/>
      <c r="L189" s="43"/>
      <c r="M189" s="224" t="s">
        <v>1</v>
      </c>
      <c r="N189" s="225" t="s">
        <v>40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0.00052999999999999998</v>
      </c>
      <c r="T189" s="227">
        <f>S189*H189</f>
        <v>0.0015899999999999998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241</v>
      </c>
      <c r="AT189" s="228" t="s">
        <v>148</v>
      </c>
      <c r="AU189" s="228" t="s">
        <v>85</v>
      </c>
      <c r="AY189" s="16" t="s">
        <v>147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83</v>
      </c>
      <c r="BK189" s="229">
        <f>ROUND(I189*H189,2)</f>
        <v>0</v>
      </c>
      <c r="BL189" s="16" t="s">
        <v>241</v>
      </c>
      <c r="BM189" s="228" t="s">
        <v>994</v>
      </c>
    </row>
    <row r="190" s="2" customFormat="1" ht="24.15" customHeight="1">
      <c r="A190" s="37"/>
      <c r="B190" s="38"/>
      <c r="C190" s="216" t="s">
        <v>423</v>
      </c>
      <c r="D190" s="216" t="s">
        <v>148</v>
      </c>
      <c r="E190" s="217" t="s">
        <v>995</v>
      </c>
      <c r="F190" s="218" t="s">
        <v>996</v>
      </c>
      <c r="G190" s="219" t="s">
        <v>161</v>
      </c>
      <c r="H190" s="220">
        <v>3</v>
      </c>
      <c r="I190" s="221"/>
      <c r="J190" s="222">
        <f>ROUND(I190*H190,2)</f>
        <v>0</v>
      </c>
      <c r="K190" s="223"/>
      <c r="L190" s="43"/>
      <c r="M190" s="224" t="s">
        <v>1</v>
      </c>
      <c r="N190" s="225" t="s">
        <v>40</v>
      </c>
      <c r="O190" s="90"/>
      <c r="P190" s="226">
        <f>O190*H190</f>
        <v>0</v>
      </c>
      <c r="Q190" s="226">
        <v>0</v>
      </c>
      <c r="R190" s="226">
        <f>Q190*H190</f>
        <v>0</v>
      </c>
      <c r="S190" s="226">
        <v>0.00123</v>
      </c>
      <c r="T190" s="227">
        <f>S190*H190</f>
        <v>0.0036899999999999997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241</v>
      </c>
      <c r="AT190" s="228" t="s">
        <v>148</v>
      </c>
      <c r="AU190" s="228" t="s">
        <v>85</v>
      </c>
      <c r="AY190" s="16" t="s">
        <v>147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83</v>
      </c>
      <c r="BK190" s="229">
        <f>ROUND(I190*H190,2)</f>
        <v>0</v>
      </c>
      <c r="BL190" s="16" t="s">
        <v>241</v>
      </c>
      <c r="BM190" s="228" t="s">
        <v>997</v>
      </c>
    </row>
    <row r="191" s="2" customFormat="1" ht="21.75" customHeight="1">
      <c r="A191" s="37"/>
      <c r="B191" s="38"/>
      <c r="C191" s="216" t="s">
        <v>428</v>
      </c>
      <c r="D191" s="216" t="s">
        <v>148</v>
      </c>
      <c r="E191" s="217" t="s">
        <v>998</v>
      </c>
      <c r="F191" s="218" t="s">
        <v>999</v>
      </c>
      <c r="G191" s="219" t="s">
        <v>161</v>
      </c>
      <c r="H191" s="220">
        <v>4</v>
      </c>
      <c r="I191" s="221"/>
      <c r="J191" s="222">
        <f>ROUND(I191*H191,2)</f>
        <v>0</v>
      </c>
      <c r="K191" s="223"/>
      <c r="L191" s="43"/>
      <c r="M191" s="224" t="s">
        <v>1</v>
      </c>
      <c r="N191" s="225" t="s">
        <v>40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0.0014599999999999999</v>
      </c>
      <c r="T191" s="227">
        <f>S191*H191</f>
        <v>0.0058399999999999997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241</v>
      </c>
      <c r="AT191" s="228" t="s">
        <v>148</v>
      </c>
      <c r="AU191" s="228" t="s">
        <v>85</v>
      </c>
      <c r="AY191" s="16" t="s">
        <v>147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83</v>
      </c>
      <c r="BK191" s="229">
        <f>ROUND(I191*H191,2)</f>
        <v>0</v>
      </c>
      <c r="BL191" s="16" t="s">
        <v>241</v>
      </c>
      <c r="BM191" s="228" t="s">
        <v>1000</v>
      </c>
    </row>
    <row r="192" s="2" customFormat="1" ht="24.15" customHeight="1">
      <c r="A192" s="37"/>
      <c r="B192" s="38"/>
      <c r="C192" s="216" t="s">
        <v>434</v>
      </c>
      <c r="D192" s="216" t="s">
        <v>148</v>
      </c>
      <c r="E192" s="217" t="s">
        <v>1001</v>
      </c>
      <c r="F192" s="218" t="s">
        <v>1002</v>
      </c>
      <c r="G192" s="219" t="s">
        <v>161</v>
      </c>
      <c r="H192" s="220">
        <v>2</v>
      </c>
      <c r="I192" s="221"/>
      <c r="J192" s="222">
        <f>ROUND(I192*H192,2)</f>
        <v>0</v>
      </c>
      <c r="K192" s="223"/>
      <c r="L192" s="43"/>
      <c r="M192" s="224" t="s">
        <v>1</v>
      </c>
      <c r="N192" s="225" t="s">
        <v>40</v>
      </c>
      <c r="O192" s="90"/>
      <c r="P192" s="226">
        <f>O192*H192</f>
        <v>0</v>
      </c>
      <c r="Q192" s="226">
        <v>0.00022000000000000001</v>
      </c>
      <c r="R192" s="226">
        <f>Q192*H192</f>
        <v>0.00044000000000000002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241</v>
      </c>
      <c r="AT192" s="228" t="s">
        <v>148</v>
      </c>
      <c r="AU192" s="228" t="s">
        <v>85</v>
      </c>
      <c r="AY192" s="16" t="s">
        <v>147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83</v>
      </c>
      <c r="BK192" s="229">
        <f>ROUND(I192*H192,2)</f>
        <v>0</v>
      </c>
      <c r="BL192" s="16" t="s">
        <v>241</v>
      </c>
      <c r="BM192" s="228" t="s">
        <v>1003</v>
      </c>
    </row>
    <row r="193" s="2" customFormat="1" ht="24.15" customHeight="1">
      <c r="A193" s="37"/>
      <c r="B193" s="38"/>
      <c r="C193" s="216" t="s">
        <v>439</v>
      </c>
      <c r="D193" s="216" t="s">
        <v>148</v>
      </c>
      <c r="E193" s="217" t="s">
        <v>1004</v>
      </c>
      <c r="F193" s="218" t="s">
        <v>1005</v>
      </c>
      <c r="G193" s="219" t="s">
        <v>161</v>
      </c>
      <c r="H193" s="220">
        <v>1</v>
      </c>
      <c r="I193" s="221"/>
      <c r="J193" s="222">
        <f>ROUND(I193*H193,2)</f>
        <v>0</v>
      </c>
      <c r="K193" s="223"/>
      <c r="L193" s="43"/>
      <c r="M193" s="224" t="s">
        <v>1</v>
      </c>
      <c r="N193" s="225" t="s">
        <v>40</v>
      </c>
      <c r="O193" s="90"/>
      <c r="P193" s="226">
        <f>O193*H193</f>
        <v>0</v>
      </c>
      <c r="Q193" s="226">
        <v>0.00012</v>
      </c>
      <c r="R193" s="226">
        <f>Q193*H193</f>
        <v>0.00012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241</v>
      </c>
      <c r="AT193" s="228" t="s">
        <v>148</v>
      </c>
      <c r="AU193" s="228" t="s">
        <v>85</v>
      </c>
      <c r="AY193" s="16" t="s">
        <v>147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83</v>
      </c>
      <c r="BK193" s="229">
        <f>ROUND(I193*H193,2)</f>
        <v>0</v>
      </c>
      <c r="BL193" s="16" t="s">
        <v>241</v>
      </c>
      <c r="BM193" s="228" t="s">
        <v>1006</v>
      </c>
    </row>
    <row r="194" s="2" customFormat="1" ht="24.15" customHeight="1">
      <c r="A194" s="37"/>
      <c r="B194" s="38"/>
      <c r="C194" s="216" t="s">
        <v>443</v>
      </c>
      <c r="D194" s="216" t="s">
        <v>148</v>
      </c>
      <c r="E194" s="217" t="s">
        <v>1007</v>
      </c>
      <c r="F194" s="218" t="s">
        <v>1008</v>
      </c>
      <c r="G194" s="219" t="s">
        <v>161</v>
      </c>
      <c r="H194" s="220">
        <v>1</v>
      </c>
      <c r="I194" s="221"/>
      <c r="J194" s="222">
        <f>ROUND(I194*H194,2)</f>
        <v>0</v>
      </c>
      <c r="K194" s="223"/>
      <c r="L194" s="43"/>
      <c r="M194" s="224" t="s">
        <v>1</v>
      </c>
      <c r="N194" s="225" t="s">
        <v>40</v>
      </c>
      <c r="O194" s="90"/>
      <c r="P194" s="226">
        <f>O194*H194</f>
        <v>0</v>
      </c>
      <c r="Q194" s="226">
        <v>0.00051999999999999995</v>
      </c>
      <c r="R194" s="226">
        <f>Q194*H194</f>
        <v>0.00051999999999999995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241</v>
      </c>
      <c r="AT194" s="228" t="s">
        <v>148</v>
      </c>
      <c r="AU194" s="228" t="s">
        <v>85</v>
      </c>
      <c r="AY194" s="16" t="s">
        <v>147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83</v>
      </c>
      <c r="BK194" s="229">
        <f>ROUND(I194*H194,2)</f>
        <v>0</v>
      </c>
      <c r="BL194" s="16" t="s">
        <v>241</v>
      </c>
      <c r="BM194" s="228" t="s">
        <v>1009</v>
      </c>
    </row>
    <row r="195" s="2" customFormat="1" ht="24.15" customHeight="1">
      <c r="A195" s="37"/>
      <c r="B195" s="38"/>
      <c r="C195" s="216" t="s">
        <v>447</v>
      </c>
      <c r="D195" s="216" t="s">
        <v>148</v>
      </c>
      <c r="E195" s="217" t="s">
        <v>1010</v>
      </c>
      <c r="F195" s="218" t="s">
        <v>1011</v>
      </c>
      <c r="G195" s="219" t="s">
        <v>161</v>
      </c>
      <c r="H195" s="220">
        <v>1</v>
      </c>
      <c r="I195" s="221"/>
      <c r="J195" s="222">
        <f>ROUND(I195*H195,2)</f>
        <v>0</v>
      </c>
      <c r="K195" s="223"/>
      <c r="L195" s="43"/>
      <c r="M195" s="224" t="s">
        <v>1</v>
      </c>
      <c r="N195" s="225" t="s">
        <v>40</v>
      </c>
      <c r="O195" s="90"/>
      <c r="P195" s="226">
        <f>O195*H195</f>
        <v>0</v>
      </c>
      <c r="Q195" s="226">
        <v>0.00050000000000000001</v>
      </c>
      <c r="R195" s="226">
        <f>Q195*H195</f>
        <v>0.00050000000000000001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241</v>
      </c>
      <c r="AT195" s="228" t="s">
        <v>148</v>
      </c>
      <c r="AU195" s="228" t="s">
        <v>85</v>
      </c>
      <c r="AY195" s="16" t="s">
        <v>147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83</v>
      </c>
      <c r="BK195" s="229">
        <f>ROUND(I195*H195,2)</f>
        <v>0</v>
      </c>
      <c r="BL195" s="16" t="s">
        <v>241</v>
      </c>
      <c r="BM195" s="228" t="s">
        <v>1012</v>
      </c>
    </row>
    <row r="196" s="2" customFormat="1" ht="24.15" customHeight="1">
      <c r="A196" s="37"/>
      <c r="B196" s="38"/>
      <c r="C196" s="216" t="s">
        <v>453</v>
      </c>
      <c r="D196" s="216" t="s">
        <v>148</v>
      </c>
      <c r="E196" s="217" t="s">
        <v>1013</v>
      </c>
      <c r="F196" s="218" t="s">
        <v>1014</v>
      </c>
      <c r="G196" s="219" t="s">
        <v>161</v>
      </c>
      <c r="H196" s="220">
        <v>1</v>
      </c>
      <c r="I196" s="221"/>
      <c r="J196" s="222">
        <f>ROUND(I196*H196,2)</f>
        <v>0</v>
      </c>
      <c r="K196" s="223"/>
      <c r="L196" s="43"/>
      <c r="M196" s="224" t="s">
        <v>1</v>
      </c>
      <c r="N196" s="225" t="s">
        <v>40</v>
      </c>
      <c r="O196" s="90"/>
      <c r="P196" s="226">
        <f>O196*H196</f>
        <v>0</v>
      </c>
      <c r="Q196" s="226">
        <v>0.00012</v>
      </c>
      <c r="R196" s="226">
        <f>Q196*H196</f>
        <v>0.00012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241</v>
      </c>
      <c r="AT196" s="228" t="s">
        <v>148</v>
      </c>
      <c r="AU196" s="228" t="s">
        <v>85</v>
      </c>
      <c r="AY196" s="16" t="s">
        <v>147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83</v>
      </c>
      <c r="BK196" s="229">
        <f>ROUND(I196*H196,2)</f>
        <v>0</v>
      </c>
      <c r="BL196" s="16" t="s">
        <v>241</v>
      </c>
      <c r="BM196" s="228" t="s">
        <v>1015</v>
      </c>
    </row>
    <row r="197" s="2" customFormat="1" ht="21.75" customHeight="1">
      <c r="A197" s="37"/>
      <c r="B197" s="38"/>
      <c r="C197" s="216" t="s">
        <v>458</v>
      </c>
      <c r="D197" s="216" t="s">
        <v>148</v>
      </c>
      <c r="E197" s="217" t="s">
        <v>1016</v>
      </c>
      <c r="F197" s="218" t="s">
        <v>1017</v>
      </c>
      <c r="G197" s="219" t="s">
        <v>161</v>
      </c>
      <c r="H197" s="220">
        <v>2</v>
      </c>
      <c r="I197" s="221"/>
      <c r="J197" s="222">
        <f>ROUND(I197*H197,2)</f>
        <v>0</v>
      </c>
      <c r="K197" s="223"/>
      <c r="L197" s="43"/>
      <c r="M197" s="224" t="s">
        <v>1</v>
      </c>
      <c r="N197" s="225" t="s">
        <v>40</v>
      </c>
      <c r="O197" s="90"/>
      <c r="P197" s="226">
        <f>O197*H197</f>
        <v>0</v>
      </c>
      <c r="Q197" s="226">
        <v>0.00050000000000000001</v>
      </c>
      <c r="R197" s="226">
        <f>Q197*H197</f>
        <v>0.001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241</v>
      </c>
      <c r="AT197" s="228" t="s">
        <v>148</v>
      </c>
      <c r="AU197" s="228" t="s">
        <v>85</v>
      </c>
      <c r="AY197" s="16" t="s">
        <v>147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83</v>
      </c>
      <c r="BK197" s="229">
        <f>ROUND(I197*H197,2)</f>
        <v>0</v>
      </c>
      <c r="BL197" s="16" t="s">
        <v>241</v>
      </c>
      <c r="BM197" s="228" t="s">
        <v>1018</v>
      </c>
    </row>
    <row r="198" s="2" customFormat="1" ht="21.75" customHeight="1">
      <c r="A198" s="37"/>
      <c r="B198" s="38"/>
      <c r="C198" s="216" t="s">
        <v>462</v>
      </c>
      <c r="D198" s="216" t="s">
        <v>148</v>
      </c>
      <c r="E198" s="217" t="s">
        <v>1019</v>
      </c>
      <c r="F198" s="218" t="s">
        <v>1020</v>
      </c>
      <c r="G198" s="219" t="s">
        <v>161</v>
      </c>
      <c r="H198" s="220">
        <v>2</v>
      </c>
      <c r="I198" s="221"/>
      <c r="J198" s="222">
        <f>ROUND(I198*H198,2)</f>
        <v>0</v>
      </c>
      <c r="K198" s="223"/>
      <c r="L198" s="43"/>
      <c r="M198" s="224" t="s">
        <v>1</v>
      </c>
      <c r="N198" s="225" t="s">
        <v>40</v>
      </c>
      <c r="O198" s="90"/>
      <c r="P198" s="226">
        <f>O198*H198</f>
        <v>0</v>
      </c>
      <c r="Q198" s="226">
        <v>0.00107</v>
      </c>
      <c r="R198" s="226">
        <f>Q198*H198</f>
        <v>0.00214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241</v>
      </c>
      <c r="AT198" s="228" t="s">
        <v>148</v>
      </c>
      <c r="AU198" s="228" t="s">
        <v>85</v>
      </c>
      <c r="AY198" s="16" t="s">
        <v>147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83</v>
      </c>
      <c r="BK198" s="229">
        <f>ROUND(I198*H198,2)</f>
        <v>0</v>
      </c>
      <c r="BL198" s="16" t="s">
        <v>241</v>
      </c>
      <c r="BM198" s="228" t="s">
        <v>1021</v>
      </c>
    </row>
    <row r="199" s="2" customFormat="1" ht="24.15" customHeight="1">
      <c r="A199" s="37"/>
      <c r="B199" s="38"/>
      <c r="C199" s="216" t="s">
        <v>466</v>
      </c>
      <c r="D199" s="216" t="s">
        <v>148</v>
      </c>
      <c r="E199" s="217" t="s">
        <v>1022</v>
      </c>
      <c r="F199" s="218" t="s">
        <v>1023</v>
      </c>
      <c r="G199" s="219" t="s">
        <v>161</v>
      </c>
      <c r="H199" s="220">
        <v>1</v>
      </c>
      <c r="I199" s="221"/>
      <c r="J199" s="222">
        <f>ROUND(I199*H199,2)</f>
        <v>0</v>
      </c>
      <c r="K199" s="223"/>
      <c r="L199" s="43"/>
      <c r="M199" s="224" t="s">
        <v>1</v>
      </c>
      <c r="N199" s="225" t="s">
        <v>40</v>
      </c>
      <c r="O199" s="90"/>
      <c r="P199" s="226">
        <f>O199*H199</f>
        <v>0</v>
      </c>
      <c r="Q199" s="226">
        <v>0.0018600000000000001</v>
      </c>
      <c r="R199" s="226">
        <f>Q199*H199</f>
        <v>0.0018600000000000001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241</v>
      </c>
      <c r="AT199" s="228" t="s">
        <v>148</v>
      </c>
      <c r="AU199" s="228" t="s">
        <v>85</v>
      </c>
      <c r="AY199" s="16" t="s">
        <v>147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83</v>
      </c>
      <c r="BK199" s="229">
        <f>ROUND(I199*H199,2)</f>
        <v>0</v>
      </c>
      <c r="BL199" s="16" t="s">
        <v>241</v>
      </c>
      <c r="BM199" s="228" t="s">
        <v>1024</v>
      </c>
    </row>
    <row r="200" s="2" customFormat="1">
      <c r="A200" s="37"/>
      <c r="B200" s="38"/>
      <c r="C200" s="39"/>
      <c r="D200" s="232" t="s">
        <v>232</v>
      </c>
      <c r="E200" s="39"/>
      <c r="F200" s="264" t="s">
        <v>1025</v>
      </c>
      <c r="G200" s="39"/>
      <c r="H200" s="39"/>
      <c r="I200" s="265"/>
      <c r="J200" s="39"/>
      <c r="K200" s="39"/>
      <c r="L200" s="43"/>
      <c r="M200" s="266"/>
      <c r="N200" s="267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232</v>
      </c>
      <c r="AU200" s="16" t="s">
        <v>85</v>
      </c>
    </row>
    <row r="201" s="2" customFormat="1" ht="24.15" customHeight="1">
      <c r="A201" s="37"/>
      <c r="B201" s="38"/>
      <c r="C201" s="216" t="s">
        <v>470</v>
      </c>
      <c r="D201" s="216" t="s">
        <v>148</v>
      </c>
      <c r="E201" s="217" t="s">
        <v>1026</v>
      </c>
      <c r="F201" s="218" t="s">
        <v>1027</v>
      </c>
      <c r="G201" s="219" t="s">
        <v>296</v>
      </c>
      <c r="H201" s="220">
        <v>0.217</v>
      </c>
      <c r="I201" s="221"/>
      <c r="J201" s="222">
        <f>ROUND(I201*H201,2)</f>
        <v>0</v>
      </c>
      <c r="K201" s="223"/>
      <c r="L201" s="43"/>
      <c r="M201" s="224" t="s">
        <v>1</v>
      </c>
      <c r="N201" s="225" t="s">
        <v>40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241</v>
      </c>
      <c r="AT201" s="228" t="s">
        <v>148</v>
      </c>
      <c r="AU201" s="228" t="s">
        <v>85</v>
      </c>
      <c r="AY201" s="16" t="s">
        <v>147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83</v>
      </c>
      <c r="BK201" s="229">
        <f>ROUND(I201*H201,2)</f>
        <v>0</v>
      </c>
      <c r="BL201" s="16" t="s">
        <v>241</v>
      </c>
      <c r="BM201" s="228" t="s">
        <v>1028</v>
      </c>
    </row>
    <row r="202" s="12" customFormat="1" ht="22.8" customHeight="1">
      <c r="A202" s="12"/>
      <c r="B202" s="202"/>
      <c r="C202" s="203"/>
      <c r="D202" s="204" t="s">
        <v>74</v>
      </c>
      <c r="E202" s="268" t="s">
        <v>1029</v>
      </c>
      <c r="F202" s="268" t="s">
        <v>1030</v>
      </c>
      <c r="G202" s="203"/>
      <c r="H202" s="203"/>
      <c r="I202" s="206"/>
      <c r="J202" s="269">
        <f>BK202</f>
        <v>0</v>
      </c>
      <c r="K202" s="203"/>
      <c r="L202" s="208"/>
      <c r="M202" s="209"/>
      <c r="N202" s="210"/>
      <c r="O202" s="210"/>
      <c r="P202" s="211">
        <f>SUM(P203:P208)</f>
        <v>0</v>
      </c>
      <c r="Q202" s="210"/>
      <c r="R202" s="211">
        <f>SUM(R203:R208)</f>
        <v>0.045030000000000001</v>
      </c>
      <c r="S202" s="210"/>
      <c r="T202" s="212">
        <f>SUM(T203:T208)</f>
        <v>0.095399999999999999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3" t="s">
        <v>85</v>
      </c>
      <c r="AT202" s="214" t="s">
        <v>74</v>
      </c>
      <c r="AU202" s="214" t="s">
        <v>83</v>
      </c>
      <c r="AY202" s="213" t="s">
        <v>147</v>
      </c>
      <c r="BK202" s="215">
        <f>SUM(BK203:BK208)</f>
        <v>0</v>
      </c>
    </row>
    <row r="203" s="2" customFormat="1" ht="24.15" customHeight="1">
      <c r="A203" s="37"/>
      <c r="B203" s="38"/>
      <c r="C203" s="216" t="s">
        <v>474</v>
      </c>
      <c r="D203" s="216" t="s">
        <v>148</v>
      </c>
      <c r="E203" s="217" t="s">
        <v>1031</v>
      </c>
      <c r="F203" s="218" t="s">
        <v>1032</v>
      </c>
      <c r="G203" s="219" t="s">
        <v>770</v>
      </c>
      <c r="H203" s="220">
        <v>1</v>
      </c>
      <c r="I203" s="221"/>
      <c r="J203" s="222">
        <f>ROUND(I203*H203,2)</f>
        <v>0</v>
      </c>
      <c r="K203" s="223"/>
      <c r="L203" s="43"/>
      <c r="M203" s="224" t="s">
        <v>1</v>
      </c>
      <c r="N203" s="225" t="s">
        <v>40</v>
      </c>
      <c r="O203" s="90"/>
      <c r="P203" s="226">
        <f>O203*H203</f>
        <v>0</v>
      </c>
      <c r="Q203" s="226">
        <v>0</v>
      </c>
      <c r="R203" s="226">
        <f>Q203*H203</f>
        <v>0</v>
      </c>
      <c r="S203" s="226">
        <v>0.095399999999999999</v>
      </c>
      <c r="T203" s="227">
        <f>S203*H203</f>
        <v>0.095399999999999999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241</v>
      </c>
      <c r="AT203" s="228" t="s">
        <v>148</v>
      </c>
      <c r="AU203" s="228" t="s">
        <v>85</v>
      </c>
      <c r="AY203" s="16" t="s">
        <v>147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83</v>
      </c>
      <c r="BK203" s="229">
        <f>ROUND(I203*H203,2)</f>
        <v>0</v>
      </c>
      <c r="BL203" s="16" t="s">
        <v>241</v>
      </c>
      <c r="BM203" s="228" t="s">
        <v>1033</v>
      </c>
    </row>
    <row r="204" s="2" customFormat="1">
      <c r="A204" s="37"/>
      <c r="B204" s="38"/>
      <c r="C204" s="39"/>
      <c r="D204" s="232" t="s">
        <v>232</v>
      </c>
      <c r="E204" s="39"/>
      <c r="F204" s="264" t="s">
        <v>1034</v>
      </c>
      <c r="G204" s="39"/>
      <c r="H204" s="39"/>
      <c r="I204" s="265"/>
      <c r="J204" s="39"/>
      <c r="K204" s="39"/>
      <c r="L204" s="43"/>
      <c r="M204" s="266"/>
      <c r="N204" s="267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232</v>
      </c>
      <c r="AU204" s="16" t="s">
        <v>85</v>
      </c>
    </row>
    <row r="205" s="2" customFormat="1" ht="33" customHeight="1">
      <c r="A205" s="37"/>
      <c r="B205" s="38"/>
      <c r="C205" s="216" t="s">
        <v>478</v>
      </c>
      <c r="D205" s="216" t="s">
        <v>148</v>
      </c>
      <c r="E205" s="217" t="s">
        <v>1035</v>
      </c>
      <c r="F205" s="218" t="s">
        <v>1036</v>
      </c>
      <c r="G205" s="219" t="s">
        <v>161</v>
      </c>
      <c r="H205" s="220">
        <v>1</v>
      </c>
      <c r="I205" s="221"/>
      <c r="J205" s="222">
        <f>ROUND(I205*H205,2)</f>
        <v>0</v>
      </c>
      <c r="K205" s="223"/>
      <c r="L205" s="43"/>
      <c r="M205" s="224" t="s">
        <v>1</v>
      </c>
      <c r="N205" s="225" t="s">
        <v>40</v>
      </c>
      <c r="O205" s="90"/>
      <c r="P205" s="226">
        <f>O205*H205</f>
        <v>0</v>
      </c>
      <c r="Q205" s="226">
        <v>3.0000000000000001E-05</v>
      </c>
      <c r="R205" s="226">
        <f>Q205*H205</f>
        <v>3.0000000000000001E-05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241</v>
      </c>
      <c r="AT205" s="228" t="s">
        <v>148</v>
      </c>
      <c r="AU205" s="228" t="s">
        <v>85</v>
      </c>
      <c r="AY205" s="16" t="s">
        <v>147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83</v>
      </c>
      <c r="BK205" s="229">
        <f>ROUND(I205*H205,2)</f>
        <v>0</v>
      </c>
      <c r="BL205" s="16" t="s">
        <v>241</v>
      </c>
      <c r="BM205" s="228" t="s">
        <v>1037</v>
      </c>
    </row>
    <row r="206" s="2" customFormat="1" ht="33" customHeight="1">
      <c r="A206" s="37"/>
      <c r="B206" s="38"/>
      <c r="C206" s="242" t="s">
        <v>483</v>
      </c>
      <c r="D206" s="242" t="s">
        <v>158</v>
      </c>
      <c r="E206" s="243" t="s">
        <v>813</v>
      </c>
      <c r="F206" s="244" t="s">
        <v>1038</v>
      </c>
      <c r="G206" s="245" t="s">
        <v>161</v>
      </c>
      <c r="H206" s="246">
        <v>1</v>
      </c>
      <c r="I206" s="247"/>
      <c r="J206" s="248">
        <f>ROUND(I206*H206,2)</f>
        <v>0</v>
      </c>
      <c r="K206" s="249"/>
      <c r="L206" s="250"/>
      <c r="M206" s="251" t="s">
        <v>1</v>
      </c>
      <c r="N206" s="252" t="s">
        <v>40</v>
      </c>
      <c r="O206" s="90"/>
      <c r="P206" s="226">
        <f>O206*H206</f>
        <v>0</v>
      </c>
      <c r="Q206" s="226">
        <v>0.02</v>
      </c>
      <c r="R206" s="226">
        <f>Q206*H206</f>
        <v>0.02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345</v>
      </c>
      <c r="AT206" s="228" t="s">
        <v>158</v>
      </c>
      <c r="AU206" s="228" t="s">
        <v>85</v>
      </c>
      <c r="AY206" s="16" t="s">
        <v>147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83</v>
      </c>
      <c r="BK206" s="229">
        <f>ROUND(I206*H206,2)</f>
        <v>0</v>
      </c>
      <c r="BL206" s="16" t="s">
        <v>241</v>
      </c>
      <c r="BM206" s="228" t="s">
        <v>1039</v>
      </c>
    </row>
    <row r="207" s="2" customFormat="1" ht="24.15" customHeight="1">
      <c r="A207" s="37"/>
      <c r="B207" s="38"/>
      <c r="C207" s="216" t="s">
        <v>487</v>
      </c>
      <c r="D207" s="216" t="s">
        <v>148</v>
      </c>
      <c r="E207" s="217" t="s">
        <v>1040</v>
      </c>
      <c r="F207" s="218" t="s">
        <v>1041</v>
      </c>
      <c r="G207" s="219" t="s">
        <v>161</v>
      </c>
      <c r="H207" s="220">
        <v>1</v>
      </c>
      <c r="I207" s="221"/>
      <c r="J207" s="222">
        <f>ROUND(I207*H207,2)</f>
        <v>0</v>
      </c>
      <c r="K207" s="223"/>
      <c r="L207" s="43"/>
      <c r="M207" s="224" t="s">
        <v>1</v>
      </c>
      <c r="N207" s="225" t="s">
        <v>40</v>
      </c>
      <c r="O207" s="90"/>
      <c r="P207" s="226">
        <f>O207*H207</f>
        <v>0</v>
      </c>
      <c r="Q207" s="226">
        <v>0.025000000000000001</v>
      </c>
      <c r="R207" s="226">
        <f>Q207*H207</f>
        <v>0.025000000000000001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241</v>
      </c>
      <c r="AT207" s="228" t="s">
        <v>148</v>
      </c>
      <c r="AU207" s="228" t="s">
        <v>85</v>
      </c>
      <c r="AY207" s="16" t="s">
        <v>147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83</v>
      </c>
      <c r="BK207" s="229">
        <f>ROUND(I207*H207,2)</f>
        <v>0</v>
      </c>
      <c r="BL207" s="16" t="s">
        <v>241</v>
      </c>
      <c r="BM207" s="228" t="s">
        <v>1042</v>
      </c>
    </row>
    <row r="208" s="2" customFormat="1" ht="24.15" customHeight="1">
      <c r="A208" s="37"/>
      <c r="B208" s="38"/>
      <c r="C208" s="216" t="s">
        <v>205</v>
      </c>
      <c r="D208" s="216" t="s">
        <v>148</v>
      </c>
      <c r="E208" s="217" t="s">
        <v>1043</v>
      </c>
      <c r="F208" s="218" t="s">
        <v>1044</v>
      </c>
      <c r="G208" s="219" t="s">
        <v>296</v>
      </c>
      <c r="H208" s="220">
        <v>0.044999999999999998</v>
      </c>
      <c r="I208" s="221"/>
      <c r="J208" s="222">
        <f>ROUND(I208*H208,2)</f>
        <v>0</v>
      </c>
      <c r="K208" s="223"/>
      <c r="L208" s="43"/>
      <c r="M208" s="273" t="s">
        <v>1</v>
      </c>
      <c r="N208" s="274" t="s">
        <v>40</v>
      </c>
      <c r="O208" s="275"/>
      <c r="P208" s="276">
        <f>O208*H208</f>
        <v>0</v>
      </c>
      <c r="Q208" s="276">
        <v>0</v>
      </c>
      <c r="R208" s="276">
        <f>Q208*H208</f>
        <v>0</v>
      </c>
      <c r="S208" s="276">
        <v>0</v>
      </c>
      <c r="T208" s="27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241</v>
      </c>
      <c r="AT208" s="228" t="s">
        <v>148</v>
      </c>
      <c r="AU208" s="228" t="s">
        <v>85</v>
      </c>
      <c r="AY208" s="16" t="s">
        <v>147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83</v>
      </c>
      <c r="BK208" s="229">
        <f>ROUND(I208*H208,2)</f>
        <v>0</v>
      </c>
      <c r="BL208" s="16" t="s">
        <v>241</v>
      </c>
      <c r="BM208" s="228" t="s">
        <v>1045</v>
      </c>
    </row>
    <row r="209" s="2" customFormat="1" ht="6.96" customHeight="1">
      <c r="A209" s="37"/>
      <c r="B209" s="65"/>
      <c r="C209" s="66"/>
      <c r="D209" s="66"/>
      <c r="E209" s="66"/>
      <c r="F209" s="66"/>
      <c r="G209" s="66"/>
      <c r="H209" s="66"/>
      <c r="I209" s="66"/>
      <c r="J209" s="66"/>
      <c r="K209" s="66"/>
      <c r="L209" s="43"/>
      <c r="M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</row>
  </sheetData>
  <sheetProtection sheet="1" autoFilter="0" formatColumns="0" formatRows="0" objects="1" scenarios="1" spinCount="100000" saltValue="GhoHr1tgCawrYoj+/OGHBIPWXp3mRlCoPShOZkN67Y3HLXrA/Qc5PSQOPYRCkgS7aIE0EoQPtJ3Nf6gLNIrcfA==" hashValue="IkQbLK38j/OTgqxE8t1XZQK9QCMtyq07nRz0W4jnpT7/LT2BNfySwPJ9nuusK55l9BZbcvZHSvhxENIDdsEDmA==" algorithmName="SHA-512" password="CC35"/>
  <autoFilter ref="C125:K20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HŠ a SOŠŘ Velké Meziříčí - Rekonstrukce ÚT + elektro Doní dílna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1046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25. 3. 2023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ROUND((SUM(BE128:BE306)),  2)</f>
        <v>0</v>
      </c>
      <c r="G33" s="37"/>
      <c r="H33" s="37"/>
      <c r="I33" s="154">
        <v>0.20999999999999999</v>
      </c>
      <c r="J33" s="153">
        <f>ROUND(((SUM(BE128:BE306))*I33),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ROUND((SUM(BF128:BF306)),  2)</f>
        <v>0</v>
      </c>
      <c r="G34" s="37"/>
      <c r="H34" s="37"/>
      <c r="I34" s="154">
        <v>0.12</v>
      </c>
      <c r="J34" s="153">
        <f>ROUND(((SUM(BF128:BF306))*I34),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ROUND((SUM(BG128:BG306)),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ROUND((SUM(BH128:BH306)),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ROUND((SUM(BI128:BI306)),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HŠ a SOŠŘ Velké Meziříčí - Rekonstrukce ÚT + elektro Doní dílna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04 - Ústřední vytápění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Velké Meziříčí</v>
      </c>
      <c r="G89" s="39"/>
      <c r="H89" s="39"/>
      <c r="I89" s="31" t="s">
        <v>22</v>
      </c>
      <c r="J89" s="78" t="str">
        <f>IF(J12="","",J12)</f>
        <v>25. 3. 2023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1882/57, 586 01 Jihlava</v>
      </c>
      <c r="G91" s="39"/>
      <c r="H91" s="39"/>
      <c r="I91" s="31" t="s">
        <v>30</v>
      </c>
      <c r="J91" s="35" t="str">
        <f>E21</f>
        <v>Filip Marek, Brněnská 326/34, 591 01 Žďár nad Sáz.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Marek, Brněnská 326/34, 591 01 Žďár nad Sáz.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J128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s="9" customFormat="1" ht="24.96" customHeight="1">
      <c r="A97" s="9"/>
      <c r="B97" s="178"/>
      <c r="C97" s="179"/>
      <c r="D97" s="180" t="s">
        <v>121</v>
      </c>
      <c r="E97" s="181"/>
      <c r="F97" s="181"/>
      <c r="G97" s="181"/>
      <c r="H97" s="181"/>
      <c r="I97" s="181"/>
      <c r="J97" s="182">
        <f>J129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847</v>
      </c>
      <c r="E98" s="187"/>
      <c r="F98" s="187"/>
      <c r="G98" s="187"/>
      <c r="H98" s="187"/>
      <c r="I98" s="187"/>
      <c r="J98" s="188">
        <f>J130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123</v>
      </c>
      <c r="E99" s="187"/>
      <c r="F99" s="187"/>
      <c r="G99" s="187"/>
      <c r="H99" s="187"/>
      <c r="I99" s="187"/>
      <c r="J99" s="188">
        <f>J133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8"/>
      <c r="C100" s="179"/>
      <c r="D100" s="180" t="s">
        <v>130</v>
      </c>
      <c r="E100" s="181"/>
      <c r="F100" s="181"/>
      <c r="G100" s="181"/>
      <c r="H100" s="181"/>
      <c r="I100" s="181"/>
      <c r="J100" s="182">
        <f>J141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4"/>
      <c r="C101" s="185"/>
      <c r="D101" s="186" t="s">
        <v>1047</v>
      </c>
      <c r="E101" s="187"/>
      <c r="F101" s="187"/>
      <c r="G101" s="187"/>
      <c r="H101" s="187"/>
      <c r="I101" s="187"/>
      <c r="J101" s="188">
        <f>J142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1048</v>
      </c>
      <c r="E102" s="187"/>
      <c r="F102" s="187"/>
      <c r="G102" s="187"/>
      <c r="H102" s="187"/>
      <c r="I102" s="187"/>
      <c r="J102" s="188">
        <f>J157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1049</v>
      </c>
      <c r="E103" s="187"/>
      <c r="F103" s="187"/>
      <c r="G103" s="187"/>
      <c r="H103" s="187"/>
      <c r="I103" s="187"/>
      <c r="J103" s="188">
        <f>J188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1050</v>
      </c>
      <c r="E104" s="187"/>
      <c r="F104" s="187"/>
      <c r="G104" s="187"/>
      <c r="H104" s="187"/>
      <c r="I104" s="187"/>
      <c r="J104" s="188">
        <f>J221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1051</v>
      </c>
      <c r="E105" s="187"/>
      <c r="F105" s="187"/>
      <c r="G105" s="187"/>
      <c r="H105" s="187"/>
      <c r="I105" s="187"/>
      <c r="J105" s="188">
        <f>J242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1052</v>
      </c>
      <c r="E106" s="187"/>
      <c r="F106" s="187"/>
      <c r="G106" s="187"/>
      <c r="H106" s="187"/>
      <c r="I106" s="187"/>
      <c r="J106" s="188">
        <f>J272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1053</v>
      </c>
      <c r="E107" s="187"/>
      <c r="F107" s="187"/>
      <c r="G107" s="187"/>
      <c r="H107" s="187"/>
      <c r="I107" s="187"/>
      <c r="J107" s="188">
        <f>J289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131</v>
      </c>
      <c r="E108" s="187"/>
      <c r="F108" s="187"/>
      <c r="G108" s="187"/>
      <c r="H108" s="187"/>
      <c r="I108" s="187"/>
      <c r="J108" s="188">
        <f>J300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132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6.25" customHeight="1">
      <c r="A118" s="37"/>
      <c r="B118" s="38"/>
      <c r="C118" s="39"/>
      <c r="D118" s="39"/>
      <c r="E118" s="173" t="str">
        <f>E7</f>
        <v>HŠ a SOŠŘ Velké Meziříčí - Rekonstrukce ÚT + elektro Doní dílna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105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E9</f>
        <v>SO 04 - Ústřední vytápění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F12</f>
        <v>Velké Meziříčí</v>
      </c>
      <c r="G122" s="39"/>
      <c r="H122" s="39"/>
      <c r="I122" s="31" t="s">
        <v>22</v>
      </c>
      <c r="J122" s="78" t="str">
        <f>IF(J12="","",J12)</f>
        <v>25. 3. 2023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40.05" customHeight="1">
      <c r="A124" s="37"/>
      <c r="B124" s="38"/>
      <c r="C124" s="31" t="s">
        <v>24</v>
      </c>
      <c r="D124" s="39"/>
      <c r="E124" s="39"/>
      <c r="F124" s="26" t="str">
        <f>E15</f>
        <v>Kraj Vysočina, Žižkova 1882/57, 586 01 Jihlava</v>
      </c>
      <c r="G124" s="39"/>
      <c r="H124" s="39"/>
      <c r="I124" s="31" t="s">
        <v>30</v>
      </c>
      <c r="J124" s="35" t="str">
        <f>E21</f>
        <v>Filip Marek, Brněnská 326/34, 591 01 Žďár nad Sáz.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40.05" customHeight="1">
      <c r="A125" s="37"/>
      <c r="B125" s="38"/>
      <c r="C125" s="31" t="s">
        <v>28</v>
      </c>
      <c r="D125" s="39"/>
      <c r="E125" s="39"/>
      <c r="F125" s="26" t="str">
        <f>IF(E18="","",E18)</f>
        <v>Vyplň údaj</v>
      </c>
      <c r="G125" s="39"/>
      <c r="H125" s="39"/>
      <c r="I125" s="31" t="s">
        <v>33</v>
      </c>
      <c r="J125" s="35" t="str">
        <f>E24</f>
        <v>Filip Marek, Brněnská 326/34, 591 01 Žďár nad Sáz.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0"/>
      <c r="B127" s="191"/>
      <c r="C127" s="192" t="s">
        <v>133</v>
      </c>
      <c r="D127" s="193" t="s">
        <v>60</v>
      </c>
      <c r="E127" s="193" t="s">
        <v>56</v>
      </c>
      <c r="F127" s="193" t="s">
        <v>57</v>
      </c>
      <c r="G127" s="193" t="s">
        <v>134</v>
      </c>
      <c r="H127" s="193" t="s">
        <v>135</v>
      </c>
      <c r="I127" s="193" t="s">
        <v>136</v>
      </c>
      <c r="J127" s="194" t="s">
        <v>109</v>
      </c>
      <c r="K127" s="195" t="s">
        <v>137</v>
      </c>
      <c r="L127" s="196"/>
      <c r="M127" s="99" t="s">
        <v>1</v>
      </c>
      <c r="N127" s="100" t="s">
        <v>39</v>
      </c>
      <c r="O127" s="100" t="s">
        <v>138</v>
      </c>
      <c r="P127" s="100" t="s">
        <v>139</v>
      </c>
      <c r="Q127" s="100" t="s">
        <v>140</v>
      </c>
      <c r="R127" s="100" t="s">
        <v>141</v>
      </c>
      <c r="S127" s="100" t="s">
        <v>142</v>
      </c>
      <c r="T127" s="101" t="s">
        <v>143</v>
      </c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</row>
    <row r="128" s="2" customFormat="1" ht="22.8" customHeight="1">
      <c r="A128" s="37"/>
      <c r="B128" s="38"/>
      <c r="C128" s="106" t="s">
        <v>144</v>
      </c>
      <c r="D128" s="39"/>
      <c r="E128" s="39"/>
      <c r="F128" s="39"/>
      <c r="G128" s="39"/>
      <c r="H128" s="39"/>
      <c r="I128" s="39"/>
      <c r="J128" s="197">
        <f>BK128</f>
        <v>0</v>
      </c>
      <c r="K128" s="39"/>
      <c r="L128" s="43"/>
      <c r="M128" s="102"/>
      <c r="N128" s="198"/>
      <c r="O128" s="103"/>
      <c r="P128" s="199">
        <f>P129+P141</f>
        <v>0</v>
      </c>
      <c r="Q128" s="103"/>
      <c r="R128" s="199">
        <f>R129+R141</f>
        <v>5.2977259999999999</v>
      </c>
      <c r="S128" s="103"/>
      <c r="T128" s="200">
        <f>T129+T141</f>
        <v>6.5453200000000002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74</v>
      </c>
      <c r="AU128" s="16" t="s">
        <v>111</v>
      </c>
      <c r="BK128" s="201">
        <f>BK129+BK141</f>
        <v>0</v>
      </c>
    </row>
    <row r="129" s="12" customFormat="1" ht="25.92" customHeight="1">
      <c r="A129" s="12"/>
      <c r="B129" s="202"/>
      <c r="C129" s="203"/>
      <c r="D129" s="204" t="s">
        <v>74</v>
      </c>
      <c r="E129" s="205" t="s">
        <v>373</v>
      </c>
      <c r="F129" s="205" t="s">
        <v>374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P130+P133</f>
        <v>0</v>
      </c>
      <c r="Q129" s="210"/>
      <c r="R129" s="211">
        <f>R130+R133</f>
        <v>0</v>
      </c>
      <c r="S129" s="210"/>
      <c r="T129" s="212">
        <f>T130+T133</f>
        <v>0.17999999999999999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83</v>
      </c>
      <c r="AT129" s="214" t="s">
        <v>74</v>
      </c>
      <c r="AU129" s="214" t="s">
        <v>75</v>
      </c>
      <c r="AY129" s="213" t="s">
        <v>147</v>
      </c>
      <c r="BK129" s="215">
        <f>BK130+BK133</f>
        <v>0</v>
      </c>
    </row>
    <row r="130" s="12" customFormat="1" ht="22.8" customHeight="1">
      <c r="A130" s="12"/>
      <c r="B130" s="202"/>
      <c r="C130" s="203"/>
      <c r="D130" s="204" t="s">
        <v>74</v>
      </c>
      <c r="E130" s="268" t="s">
        <v>200</v>
      </c>
      <c r="F130" s="268" t="s">
        <v>898</v>
      </c>
      <c r="G130" s="203"/>
      <c r="H130" s="203"/>
      <c r="I130" s="206"/>
      <c r="J130" s="269">
        <f>BK130</f>
        <v>0</v>
      </c>
      <c r="K130" s="203"/>
      <c r="L130" s="208"/>
      <c r="M130" s="209"/>
      <c r="N130" s="210"/>
      <c r="O130" s="210"/>
      <c r="P130" s="211">
        <f>SUM(P131:P132)</f>
        <v>0</v>
      </c>
      <c r="Q130" s="210"/>
      <c r="R130" s="211">
        <f>SUM(R131:R132)</f>
        <v>0</v>
      </c>
      <c r="S130" s="210"/>
      <c r="T130" s="212">
        <f>SUM(T131:T132)</f>
        <v>0.17999999999999999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83</v>
      </c>
      <c r="AT130" s="214" t="s">
        <v>74</v>
      </c>
      <c r="AU130" s="214" t="s">
        <v>83</v>
      </c>
      <c r="AY130" s="213" t="s">
        <v>147</v>
      </c>
      <c r="BK130" s="215">
        <f>SUM(BK131:BK132)</f>
        <v>0</v>
      </c>
    </row>
    <row r="131" s="2" customFormat="1" ht="24.15" customHeight="1">
      <c r="A131" s="37"/>
      <c r="B131" s="38"/>
      <c r="C131" s="216" t="s">
        <v>83</v>
      </c>
      <c r="D131" s="216" t="s">
        <v>148</v>
      </c>
      <c r="E131" s="217" t="s">
        <v>1054</v>
      </c>
      <c r="F131" s="218" t="s">
        <v>1055</v>
      </c>
      <c r="G131" s="219" t="s">
        <v>183</v>
      </c>
      <c r="H131" s="220">
        <v>20</v>
      </c>
      <c r="I131" s="221"/>
      <c r="J131" s="222">
        <f>ROUND(I131*H131,2)</f>
        <v>0</v>
      </c>
      <c r="K131" s="223"/>
      <c r="L131" s="43"/>
      <c r="M131" s="224" t="s">
        <v>1</v>
      </c>
      <c r="N131" s="225" t="s">
        <v>40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0.0089999999999999993</v>
      </c>
      <c r="T131" s="227">
        <f>S131*H131</f>
        <v>0.17999999999999999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152</v>
      </c>
      <c r="AT131" s="228" t="s">
        <v>148</v>
      </c>
      <c r="AU131" s="228" t="s">
        <v>85</v>
      </c>
      <c r="AY131" s="16" t="s">
        <v>147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83</v>
      </c>
      <c r="BK131" s="229">
        <f>ROUND(I131*H131,2)</f>
        <v>0</v>
      </c>
      <c r="BL131" s="16" t="s">
        <v>152</v>
      </c>
      <c r="BM131" s="228" t="s">
        <v>1056</v>
      </c>
    </row>
    <row r="132" s="13" customFormat="1">
      <c r="A132" s="13"/>
      <c r="B132" s="230"/>
      <c r="C132" s="231"/>
      <c r="D132" s="232" t="s">
        <v>154</v>
      </c>
      <c r="E132" s="233" t="s">
        <v>1</v>
      </c>
      <c r="F132" s="234" t="s">
        <v>1057</v>
      </c>
      <c r="G132" s="231"/>
      <c r="H132" s="235">
        <v>20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154</v>
      </c>
      <c r="AU132" s="241" t="s">
        <v>85</v>
      </c>
      <c r="AV132" s="13" t="s">
        <v>85</v>
      </c>
      <c r="AW132" s="13" t="s">
        <v>32</v>
      </c>
      <c r="AX132" s="13" t="s">
        <v>83</v>
      </c>
      <c r="AY132" s="241" t="s">
        <v>147</v>
      </c>
    </row>
    <row r="133" s="12" customFormat="1" ht="22.8" customHeight="1">
      <c r="A133" s="12"/>
      <c r="B133" s="202"/>
      <c r="C133" s="203"/>
      <c r="D133" s="204" t="s">
        <v>74</v>
      </c>
      <c r="E133" s="268" t="s">
        <v>413</v>
      </c>
      <c r="F133" s="268" t="s">
        <v>414</v>
      </c>
      <c r="G133" s="203"/>
      <c r="H133" s="203"/>
      <c r="I133" s="206"/>
      <c r="J133" s="269">
        <f>BK133</f>
        <v>0</v>
      </c>
      <c r="K133" s="203"/>
      <c r="L133" s="208"/>
      <c r="M133" s="209"/>
      <c r="N133" s="210"/>
      <c r="O133" s="210"/>
      <c r="P133" s="211">
        <f>SUM(P134:P140)</f>
        <v>0</v>
      </c>
      <c r="Q133" s="210"/>
      <c r="R133" s="211">
        <f>SUM(R134:R140)</f>
        <v>0</v>
      </c>
      <c r="S133" s="210"/>
      <c r="T133" s="212">
        <f>SUM(T134:T140)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83</v>
      </c>
      <c r="AT133" s="214" t="s">
        <v>74</v>
      </c>
      <c r="AU133" s="214" t="s">
        <v>83</v>
      </c>
      <c r="AY133" s="213" t="s">
        <v>147</v>
      </c>
      <c r="BK133" s="215">
        <f>SUM(BK134:BK140)</f>
        <v>0</v>
      </c>
    </row>
    <row r="134" s="2" customFormat="1" ht="33" customHeight="1">
      <c r="A134" s="37"/>
      <c r="B134" s="38"/>
      <c r="C134" s="216" t="s">
        <v>85</v>
      </c>
      <c r="D134" s="216" t="s">
        <v>148</v>
      </c>
      <c r="E134" s="217" t="s">
        <v>741</v>
      </c>
      <c r="F134" s="218" t="s">
        <v>742</v>
      </c>
      <c r="G134" s="219" t="s">
        <v>296</v>
      </c>
      <c r="H134" s="220">
        <v>6.5449999999999999</v>
      </c>
      <c r="I134" s="221"/>
      <c r="J134" s="222">
        <f>ROUND(I134*H134,2)</f>
        <v>0</v>
      </c>
      <c r="K134" s="223"/>
      <c r="L134" s="43"/>
      <c r="M134" s="224" t="s">
        <v>1</v>
      </c>
      <c r="N134" s="225" t="s">
        <v>40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152</v>
      </c>
      <c r="AT134" s="228" t="s">
        <v>148</v>
      </c>
      <c r="AU134" s="228" t="s">
        <v>85</v>
      </c>
      <c r="AY134" s="16" t="s">
        <v>147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83</v>
      </c>
      <c r="BK134" s="229">
        <f>ROUND(I134*H134,2)</f>
        <v>0</v>
      </c>
      <c r="BL134" s="16" t="s">
        <v>152</v>
      </c>
      <c r="BM134" s="228" t="s">
        <v>1058</v>
      </c>
    </row>
    <row r="135" s="2" customFormat="1" ht="24.15" customHeight="1">
      <c r="A135" s="37"/>
      <c r="B135" s="38"/>
      <c r="C135" s="216" t="s">
        <v>164</v>
      </c>
      <c r="D135" s="216" t="s">
        <v>148</v>
      </c>
      <c r="E135" s="217" t="s">
        <v>420</v>
      </c>
      <c r="F135" s="218" t="s">
        <v>421</v>
      </c>
      <c r="G135" s="219" t="s">
        <v>296</v>
      </c>
      <c r="H135" s="220">
        <v>6.5449999999999999</v>
      </c>
      <c r="I135" s="221"/>
      <c r="J135" s="222">
        <f>ROUND(I135*H135,2)</f>
        <v>0</v>
      </c>
      <c r="K135" s="223"/>
      <c r="L135" s="43"/>
      <c r="M135" s="224" t="s">
        <v>1</v>
      </c>
      <c r="N135" s="225" t="s">
        <v>40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152</v>
      </c>
      <c r="AT135" s="228" t="s">
        <v>148</v>
      </c>
      <c r="AU135" s="228" t="s">
        <v>85</v>
      </c>
      <c r="AY135" s="16" t="s">
        <v>147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83</v>
      </c>
      <c r="BK135" s="229">
        <f>ROUND(I135*H135,2)</f>
        <v>0</v>
      </c>
      <c r="BL135" s="16" t="s">
        <v>152</v>
      </c>
      <c r="BM135" s="228" t="s">
        <v>1059</v>
      </c>
    </row>
    <row r="136" s="2" customFormat="1" ht="33" customHeight="1">
      <c r="A136" s="37"/>
      <c r="B136" s="38"/>
      <c r="C136" s="216" t="s">
        <v>152</v>
      </c>
      <c r="D136" s="216" t="s">
        <v>148</v>
      </c>
      <c r="E136" s="217" t="s">
        <v>1060</v>
      </c>
      <c r="F136" s="218" t="s">
        <v>1061</v>
      </c>
      <c r="G136" s="219" t="s">
        <v>296</v>
      </c>
      <c r="H136" s="220">
        <v>65.450000000000003</v>
      </c>
      <c r="I136" s="221"/>
      <c r="J136" s="222">
        <f>ROUND(I136*H136,2)</f>
        <v>0</v>
      </c>
      <c r="K136" s="223"/>
      <c r="L136" s="43"/>
      <c r="M136" s="224" t="s">
        <v>1</v>
      </c>
      <c r="N136" s="225" t="s">
        <v>40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152</v>
      </c>
      <c r="AT136" s="228" t="s">
        <v>148</v>
      </c>
      <c r="AU136" s="228" t="s">
        <v>85</v>
      </c>
      <c r="AY136" s="16" t="s">
        <v>147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83</v>
      </c>
      <c r="BK136" s="229">
        <f>ROUND(I136*H136,2)</f>
        <v>0</v>
      </c>
      <c r="BL136" s="16" t="s">
        <v>152</v>
      </c>
      <c r="BM136" s="228" t="s">
        <v>1062</v>
      </c>
    </row>
    <row r="137" s="13" customFormat="1">
      <c r="A137" s="13"/>
      <c r="B137" s="230"/>
      <c r="C137" s="231"/>
      <c r="D137" s="232" t="s">
        <v>154</v>
      </c>
      <c r="E137" s="231"/>
      <c r="F137" s="234" t="s">
        <v>1063</v>
      </c>
      <c r="G137" s="231"/>
      <c r="H137" s="235">
        <v>65.450000000000003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154</v>
      </c>
      <c r="AU137" s="241" t="s">
        <v>85</v>
      </c>
      <c r="AV137" s="13" t="s">
        <v>85</v>
      </c>
      <c r="AW137" s="13" t="s">
        <v>4</v>
      </c>
      <c r="AX137" s="13" t="s">
        <v>83</v>
      </c>
      <c r="AY137" s="241" t="s">
        <v>147</v>
      </c>
    </row>
    <row r="138" s="2" customFormat="1" ht="33" customHeight="1">
      <c r="A138" s="37"/>
      <c r="B138" s="38"/>
      <c r="C138" s="216" t="s">
        <v>174</v>
      </c>
      <c r="D138" s="216" t="s">
        <v>148</v>
      </c>
      <c r="E138" s="217" t="s">
        <v>1064</v>
      </c>
      <c r="F138" s="218" t="s">
        <v>1065</v>
      </c>
      <c r="G138" s="219" t="s">
        <v>296</v>
      </c>
      <c r="H138" s="220">
        <v>0.17999999999999999</v>
      </c>
      <c r="I138" s="221"/>
      <c r="J138" s="222">
        <f>ROUND(I138*H138,2)</f>
        <v>0</v>
      </c>
      <c r="K138" s="223"/>
      <c r="L138" s="43"/>
      <c r="M138" s="224" t="s">
        <v>1</v>
      </c>
      <c r="N138" s="225" t="s">
        <v>40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152</v>
      </c>
      <c r="AT138" s="228" t="s">
        <v>148</v>
      </c>
      <c r="AU138" s="228" t="s">
        <v>85</v>
      </c>
      <c r="AY138" s="16" t="s">
        <v>147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83</v>
      </c>
      <c r="BK138" s="229">
        <f>ROUND(I138*H138,2)</f>
        <v>0</v>
      </c>
      <c r="BL138" s="16" t="s">
        <v>152</v>
      </c>
      <c r="BM138" s="228" t="s">
        <v>1066</v>
      </c>
    </row>
    <row r="139" s="2" customFormat="1" ht="33" customHeight="1">
      <c r="A139" s="37"/>
      <c r="B139" s="38"/>
      <c r="C139" s="216" t="s">
        <v>180</v>
      </c>
      <c r="D139" s="216" t="s">
        <v>148</v>
      </c>
      <c r="E139" s="217" t="s">
        <v>429</v>
      </c>
      <c r="F139" s="218" t="s">
        <v>430</v>
      </c>
      <c r="G139" s="219" t="s">
        <v>296</v>
      </c>
      <c r="H139" s="220">
        <v>4.1299999999999999</v>
      </c>
      <c r="I139" s="221"/>
      <c r="J139" s="222">
        <f>ROUND(I139*H139,2)</f>
        <v>0</v>
      </c>
      <c r="K139" s="223"/>
      <c r="L139" s="43"/>
      <c r="M139" s="224" t="s">
        <v>1</v>
      </c>
      <c r="N139" s="225" t="s">
        <v>40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152</v>
      </c>
      <c r="AT139" s="228" t="s">
        <v>148</v>
      </c>
      <c r="AU139" s="228" t="s">
        <v>85</v>
      </c>
      <c r="AY139" s="16" t="s">
        <v>147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83</v>
      </c>
      <c r="BK139" s="229">
        <f>ROUND(I139*H139,2)</f>
        <v>0</v>
      </c>
      <c r="BL139" s="16" t="s">
        <v>152</v>
      </c>
      <c r="BM139" s="228" t="s">
        <v>1067</v>
      </c>
    </row>
    <row r="140" s="2" customFormat="1" ht="33" customHeight="1">
      <c r="A140" s="37"/>
      <c r="B140" s="38"/>
      <c r="C140" s="216" t="s">
        <v>188</v>
      </c>
      <c r="D140" s="216" t="s">
        <v>148</v>
      </c>
      <c r="E140" s="217" t="s">
        <v>1068</v>
      </c>
      <c r="F140" s="218" t="s">
        <v>1069</v>
      </c>
      <c r="G140" s="219" t="s">
        <v>296</v>
      </c>
      <c r="H140" s="220">
        <v>2.222</v>
      </c>
      <c r="I140" s="221"/>
      <c r="J140" s="222">
        <f>ROUND(I140*H140,2)</f>
        <v>0</v>
      </c>
      <c r="K140" s="223"/>
      <c r="L140" s="43"/>
      <c r="M140" s="224" t="s">
        <v>1</v>
      </c>
      <c r="N140" s="225" t="s">
        <v>40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152</v>
      </c>
      <c r="AT140" s="228" t="s">
        <v>148</v>
      </c>
      <c r="AU140" s="228" t="s">
        <v>85</v>
      </c>
      <c r="AY140" s="16" t="s">
        <v>147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83</v>
      </c>
      <c r="BK140" s="229">
        <f>ROUND(I140*H140,2)</f>
        <v>0</v>
      </c>
      <c r="BL140" s="16" t="s">
        <v>152</v>
      </c>
      <c r="BM140" s="228" t="s">
        <v>1070</v>
      </c>
    </row>
    <row r="141" s="12" customFormat="1" ht="25.92" customHeight="1">
      <c r="A141" s="12"/>
      <c r="B141" s="202"/>
      <c r="C141" s="203"/>
      <c r="D141" s="204" t="s">
        <v>74</v>
      </c>
      <c r="E141" s="205" t="s">
        <v>663</v>
      </c>
      <c r="F141" s="205" t="s">
        <v>664</v>
      </c>
      <c r="G141" s="203"/>
      <c r="H141" s="203"/>
      <c r="I141" s="206"/>
      <c r="J141" s="207">
        <f>BK141</f>
        <v>0</v>
      </c>
      <c r="K141" s="203"/>
      <c r="L141" s="208"/>
      <c r="M141" s="209"/>
      <c r="N141" s="210"/>
      <c r="O141" s="210"/>
      <c r="P141" s="211">
        <f>P142+P157+P188+P221+P242+P272+P289+P300</f>
        <v>0</v>
      </c>
      <c r="Q141" s="210"/>
      <c r="R141" s="211">
        <f>R142+R157+R188+R221+R242+R272+R289+R300</f>
        <v>5.2977259999999999</v>
      </c>
      <c r="S141" s="210"/>
      <c r="T141" s="212">
        <f>T142+T157+T188+T221+T242+T272+T289+T300</f>
        <v>6.3653200000000005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85</v>
      </c>
      <c r="AT141" s="214" t="s">
        <v>74</v>
      </c>
      <c r="AU141" s="214" t="s">
        <v>75</v>
      </c>
      <c r="AY141" s="213" t="s">
        <v>147</v>
      </c>
      <c r="BK141" s="215">
        <f>BK142+BK157+BK188+BK221+BK242+BK272+BK289+BK300</f>
        <v>0</v>
      </c>
    </row>
    <row r="142" s="12" customFormat="1" ht="22.8" customHeight="1">
      <c r="A142" s="12"/>
      <c r="B142" s="202"/>
      <c r="C142" s="203"/>
      <c r="D142" s="204" t="s">
        <v>74</v>
      </c>
      <c r="E142" s="268" t="s">
        <v>1071</v>
      </c>
      <c r="F142" s="268" t="s">
        <v>1072</v>
      </c>
      <c r="G142" s="203"/>
      <c r="H142" s="203"/>
      <c r="I142" s="206"/>
      <c r="J142" s="269">
        <f>BK142</f>
        <v>0</v>
      </c>
      <c r="K142" s="203"/>
      <c r="L142" s="208"/>
      <c r="M142" s="209"/>
      <c r="N142" s="210"/>
      <c r="O142" s="210"/>
      <c r="P142" s="211">
        <f>SUM(P143:P156)</f>
        <v>0</v>
      </c>
      <c r="Q142" s="210"/>
      <c r="R142" s="211">
        <f>SUM(R143:R156)</f>
        <v>0.235816</v>
      </c>
      <c r="S142" s="210"/>
      <c r="T142" s="212">
        <f>SUM(T143:T156)</f>
        <v>2.2218399999999998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85</v>
      </c>
      <c r="AT142" s="214" t="s">
        <v>74</v>
      </c>
      <c r="AU142" s="214" t="s">
        <v>83</v>
      </c>
      <c r="AY142" s="213" t="s">
        <v>147</v>
      </c>
      <c r="BK142" s="215">
        <f>SUM(BK143:BK156)</f>
        <v>0</v>
      </c>
    </row>
    <row r="143" s="2" customFormat="1" ht="33" customHeight="1">
      <c r="A143" s="37"/>
      <c r="B143" s="38"/>
      <c r="C143" s="216" t="s">
        <v>162</v>
      </c>
      <c r="D143" s="216" t="s">
        <v>148</v>
      </c>
      <c r="E143" s="217" t="s">
        <v>1073</v>
      </c>
      <c r="F143" s="218" t="s">
        <v>1074</v>
      </c>
      <c r="G143" s="219" t="s">
        <v>183</v>
      </c>
      <c r="H143" s="220">
        <v>92</v>
      </c>
      <c r="I143" s="221"/>
      <c r="J143" s="222">
        <f>ROUND(I143*H143,2)</f>
        <v>0</v>
      </c>
      <c r="K143" s="223"/>
      <c r="L143" s="43"/>
      <c r="M143" s="224" t="s">
        <v>1</v>
      </c>
      <c r="N143" s="225" t="s">
        <v>40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0.0054200000000000003</v>
      </c>
      <c r="T143" s="227">
        <f>S143*H143</f>
        <v>0.49864000000000003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241</v>
      </c>
      <c r="AT143" s="228" t="s">
        <v>148</v>
      </c>
      <c r="AU143" s="228" t="s">
        <v>85</v>
      </c>
      <c r="AY143" s="16" t="s">
        <v>147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241</v>
      </c>
      <c r="BM143" s="228" t="s">
        <v>1075</v>
      </c>
    </row>
    <row r="144" s="2" customFormat="1" ht="33" customHeight="1">
      <c r="A144" s="37"/>
      <c r="B144" s="38"/>
      <c r="C144" s="216" t="s">
        <v>200</v>
      </c>
      <c r="D144" s="216" t="s">
        <v>148</v>
      </c>
      <c r="E144" s="217" t="s">
        <v>1076</v>
      </c>
      <c r="F144" s="218" t="s">
        <v>1077</v>
      </c>
      <c r="G144" s="219" t="s">
        <v>183</v>
      </c>
      <c r="H144" s="220">
        <v>240</v>
      </c>
      <c r="I144" s="221"/>
      <c r="J144" s="222">
        <f>ROUND(I144*H144,2)</f>
        <v>0</v>
      </c>
      <c r="K144" s="223"/>
      <c r="L144" s="43"/>
      <c r="M144" s="224" t="s">
        <v>1</v>
      </c>
      <c r="N144" s="225" t="s">
        <v>40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0.0071799999999999998</v>
      </c>
      <c r="T144" s="227">
        <f>S144*H144</f>
        <v>1.7231999999999998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241</v>
      </c>
      <c r="AT144" s="228" t="s">
        <v>148</v>
      </c>
      <c r="AU144" s="228" t="s">
        <v>85</v>
      </c>
      <c r="AY144" s="16" t="s">
        <v>147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83</v>
      </c>
      <c r="BK144" s="229">
        <f>ROUND(I144*H144,2)</f>
        <v>0</v>
      </c>
      <c r="BL144" s="16" t="s">
        <v>241</v>
      </c>
      <c r="BM144" s="228" t="s">
        <v>1078</v>
      </c>
    </row>
    <row r="145" s="2" customFormat="1" ht="33" customHeight="1">
      <c r="A145" s="37"/>
      <c r="B145" s="38"/>
      <c r="C145" s="216" t="s">
        <v>207</v>
      </c>
      <c r="D145" s="216" t="s">
        <v>148</v>
      </c>
      <c r="E145" s="217" t="s">
        <v>1079</v>
      </c>
      <c r="F145" s="218" t="s">
        <v>1080</v>
      </c>
      <c r="G145" s="219" t="s">
        <v>183</v>
      </c>
      <c r="H145" s="220">
        <v>190</v>
      </c>
      <c r="I145" s="221"/>
      <c r="J145" s="222">
        <f>ROUND(I145*H145,2)</f>
        <v>0</v>
      </c>
      <c r="K145" s="223"/>
      <c r="L145" s="43"/>
      <c r="M145" s="224" t="s">
        <v>1</v>
      </c>
      <c r="N145" s="225" t="s">
        <v>40</v>
      </c>
      <c r="O145" s="90"/>
      <c r="P145" s="226">
        <f>O145*H145</f>
        <v>0</v>
      </c>
      <c r="Q145" s="226">
        <v>0.00019000000000000001</v>
      </c>
      <c r="R145" s="226">
        <f>Q145*H145</f>
        <v>0.0361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241</v>
      </c>
      <c r="AT145" s="228" t="s">
        <v>148</v>
      </c>
      <c r="AU145" s="228" t="s">
        <v>85</v>
      </c>
      <c r="AY145" s="16" t="s">
        <v>147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83</v>
      </c>
      <c r="BK145" s="229">
        <f>ROUND(I145*H145,2)</f>
        <v>0</v>
      </c>
      <c r="BL145" s="16" t="s">
        <v>241</v>
      </c>
      <c r="BM145" s="228" t="s">
        <v>1081</v>
      </c>
    </row>
    <row r="146" s="2" customFormat="1">
      <c r="A146" s="37"/>
      <c r="B146" s="38"/>
      <c r="C146" s="39"/>
      <c r="D146" s="232" t="s">
        <v>232</v>
      </c>
      <c r="E146" s="39"/>
      <c r="F146" s="264" t="s">
        <v>1082</v>
      </c>
      <c r="G146" s="39"/>
      <c r="H146" s="39"/>
      <c r="I146" s="265"/>
      <c r="J146" s="39"/>
      <c r="K146" s="39"/>
      <c r="L146" s="43"/>
      <c r="M146" s="266"/>
      <c r="N146" s="267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232</v>
      </c>
      <c r="AU146" s="16" t="s">
        <v>85</v>
      </c>
    </row>
    <row r="147" s="2" customFormat="1" ht="24.15" customHeight="1">
      <c r="A147" s="37"/>
      <c r="B147" s="38"/>
      <c r="C147" s="242" t="s">
        <v>213</v>
      </c>
      <c r="D147" s="242" t="s">
        <v>158</v>
      </c>
      <c r="E147" s="243" t="s">
        <v>1083</v>
      </c>
      <c r="F147" s="244" t="s">
        <v>1084</v>
      </c>
      <c r="G147" s="245" t="s">
        <v>183</v>
      </c>
      <c r="H147" s="246">
        <v>224.40000000000001</v>
      </c>
      <c r="I147" s="247"/>
      <c r="J147" s="248">
        <f>ROUND(I147*H147,2)</f>
        <v>0</v>
      </c>
      <c r="K147" s="249"/>
      <c r="L147" s="250"/>
      <c r="M147" s="251" t="s">
        <v>1</v>
      </c>
      <c r="N147" s="252" t="s">
        <v>40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345</v>
      </c>
      <c r="AT147" s="228" t="s">
        <v>158</v>
      </c>
      <c r="AU147" s="228" t="s">
        <v>85</v>
      </c>
      <c r="AY147" s="16" t="s">
        <v>147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83</v>
      </c>
      <c r="BK147" s="229">
        <f>ROUND(I147*H147,2)</f>
        <v>0</v>
      </c>
      <c r="BL147" s="16" t="s">
        <v>241</v>
      </c>
      <c r="BM147" s="228" t="s">
        <v>1085</v>
      </c>
    </row>
    <row r="148" s="13" customFormat="1">
      <c r="A148" s="13"/>
      <c r="B148" s="230"/>
      <c r="C148" s="231"/>
      <c r="D148" s="232" t="s">
        <v>154</v>
      </c>
      <c r="E148" s="231"/>
      <c r="F148" s="234" t="s">
        <v>1086</v>
      </c>
      <c r="G148" s="231"/>
      <c r="H148" s="235">
        <v>224.40000000000001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154</v>
      </c>
      <c r="AU148" s="241" t="s">
        <v>85</v>
      </c>
      <c r="AV148" s="13" t="s">
        <v>85</v>
      </c>
      <c r="AW148" s="13" t="s">
        <v>4</v>
      </c>
      <c r="AX148" s="13" t="s">
        <v>83</v>
      </c>
      <c r="AY148" s="241" t="s">
        <v>147</v>
      </c>
    </row>
    <row r="149" s="2" customFormat="1" ht="24.15" customHeight="1">
      <c r="A149" s="37"/>
      <c r="B149" s="38"/>
      <c r="C149" s="242" t="s">
        <v>8</v>
      </c>
      <c r="D149" s="242" t="s">
        <v>158</v>
      </c>
      <c r="E149" s="243" t="s">
        <v>1087</v>
      </c>
      <c r="F149" s="244" t="s">
        <v>1088</v>
      </c>
      <c r="G149" s="245" t="s">
        <v>183</v>
      </c>
      <c r="H149" s="246">
        <v>85.680000000000007</v>
      </c>
      <c r="I149" s="247"/>
      <c r="J149" s="248">
        <f>ROUND(I149*H149,2)</f>
        <v>0</v>
      </c>
      <c r="K149" s="249"/>
      <c r="L149" s="250"/>
      <c r="M149" s="251" t="s">
        <v>1</v>
      </c>
      <c r="N149" s="252" t="s">
        <v>40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345</v>
      </c>
      <c r="AT149" s="228" t="s">
        <v>158</v>
      </c>
      <c r="AU149" s="228" t="s">
        <v>85</v>
      </c>
      <c r="AY149" s="16" t="s">
        <v>147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83</v>
      </c>
      <c r="BK149" s="229">
        <f>ROUND(I149*H149,2)</f>
        <v>0</v>
      </c>
      <c r="BL149" s="16" t="s">
        <v>241</v>
      </c>
      <c r="BM149" s="228" t="s">
        <v>1089</v>
      </c>
    </row>
    <row r="150" s="13" customFormat="1">
      <c r="A150" s="13"/>
      <c r="B150" s="230"/>
      <c r="C150" s="231"/>
      <c r="D150" s="232" t="s">
        <v>154</v>
      </c>
      <c r="E150" s="231"/>
      <c r="F150" s="234" t="s">
        <v>1090</v>
      </c>
      <c r="G150" s="231"/>
      <c r="H150" s="235">
        <v>85.680000000000007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154</v>
      </c>
      <c r="AU150" s="241" t="s">
        <v>85</v>
      </c>
      <c r="AV150" s="13" t="s">
        <v>85</v>
      </c>
      <c r="AW150" s="13" t="s">
        <v>4</v>
      </c>
      <c r="AX150" s="13" t="s">
        <v>83</v>
      </c>
      <c r="AY150" s="241" t="s">
        <v>147</v>
      </c>
    </row>
    <row r="151" s="2" customFormat="1" ht="33" customHeight="1">
      <c r="A151" s="37"/>
      <c r="B151" s="38"/>
      <c r="C151" s="216" t="s">
        <v>222</v>
      </c>
      <c r="D151" s="216" t="s">
        <v>148</v>
      </c>
      <c r="E151" s="217" t="s">
        <v>1091</v>
      </c>
      <c r="F151" s="218" t="s">
        <v>1092</v>
      </c>
      <c r="G151" s="219" t="s">
        <v>183</v>
      </c>
      <c r="H151" s="220">
        <v>238</v>
      </c>
      <c r="I151" s="221"/>
      <c r="J151" s="222">
        <f>ROUND(I151*H151,2)</f>
        <v>0</v>
      </c>
      <c r="K151" s="223"/>
      <c r="L151" s="43"/>
      <c r="M151" s="224" t="s">
        <v>1</v>
      </c>
      <c r="N151" s="225" t="s">
        <v>40</v>
      </c>
      <c r="O151" s="90"/>
      <c r="P151" s="226">
        <f>O151*H151</f>
        <v>0</v>
      </c>
      <c r="Q151" s="226">
        <v>0.00027</v>
      </c>
      <c r="R151" s="226">
        <f>Q151*H151</f>
        <v>0.064259999999999998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241</v>
      </c>
      <c r="AT151" s="228" t="s">
        <v>148</v>
      </c>
      <c r="AU151" s="228" t="s">
        <v>85</v>
      </c>
      <c r="AY151" s="16" t="s">
        <v>147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83</v>
      </c>
      <c r="BK151" s="229">
        <f>ROUND(I151*H151,2)</f>
        <v>0</v>
      </c>
      <c r="BL151" s="16" t="s">
        <v>241</v>
      </c>
      <c r="BM151" s="228" t="s">
        <v>1093</v>
      </c>
    </row>
    <row r="152" s="2" customFormat="1">
      <c r="A152" s="37"/>
      <c r="B152" s="38"/>
      <c r="C152" s="39"/>
      <c r="D152" s="232" t="s">
        <v>232</v>
      </c>
      <c r="E152" s="39"/>
      <c r="F152" s="264" t="s">
        <v>1082</v>
      </c>
      <c r="G152" s="39"/>
      <c r="H152" s="39"/>
      <c r="I152" s="265"/>
      <c r="J152" s="39"/>
      <c r="K152" s="39"/>
      <c r="L152" s="43"/>
      <c r="M152" s="266"/>
      <c r="N152" s="267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232</v>
      </c>
      <c r="AU152" s="16" t="s">
        <v>85</v>
      </c>
    </row>
    <row r="153" s="2" customFormat="1" ht="24.15" customHeight="1">
      <c r="A153" s="37"/>
      <c r="B153" s="38"/>
      <c r="C153" s="242" t="s">
        <v>228</v>
      </c>
      <c r="D153" s="242" t="s">
        <v>158</v>
      </c>
      <c r="E153" s="243" t="s">
        <v>1040</v>
      </c>
      <c r="F153" s="244" t="s">
        <v>1094</v>
      </c>
      <c r="G153" s="245" t="s">
        <v>183</v>
      </c>
      <c r="H153" s="246">
        <v>77.519999999999996</v>
      </c>
      <c r="I153" s="247"/>
      <c r="J153" s="248">
        <f>ROUND(I153*H153,2)</f>
        <v>0</v>
      </c>
      <c r="K153" s="249"/>
      <c r="L153" s="250"/>
      <c r="M153" s="251" t="s">
        <v>1</v>
      </c>
      <c r="N153" s="252" t="s">
        <v>40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345</v>
      </c>
      <c r="AT153" s="228" t="s">
        <v>158</v>
      </c>
      <c r="AU153" s="228" t="s">
        <v>85</v>
      </c>
      <c r="AY153" s="16" t="s">
        <v>147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83</v>
      </c>
      <c r="BK153" s="229">
        <f>ROUND(I153*H153,2)</f>
        <v>0</v>
      </c>
      <c r="BL153" s="16" t="s">
        <v>241</v>
      </c>
      <c r="BM153" s="228" t="s">
        <v>1095</v>
      </c>
    </row>
    <row r="154" s="13" customFormat="1">
      <c r="A154" s="13"/>
      <c r="B154" s="230"/>
      <c r="C154" s="231"/>
      <c r="D154" s="232" t="s">
        <v>154</v>
      </c>
      <c r="E154" s="231"/>
      <c r="F154" s="234" t="s">
        <v>1096</v>
      </c>
      <c r="G154" s="231"/>
      <c r="H154" s="235">
        <v>77.519999999999996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154</v>
      </c>
      <c r="AU154" s="241" t="s">
        <v>85</v>
      </c>
      <c r="AV154" s="13" t="s">
        <v>85</v>
      </c>
      <c r="AW154" s="13" t="s">
        <v>4</v>
      </c>
      <c r="AX154" s="13" t="s">
        <v>83</v>
      </c>
      <c r="AY154" s="241" t="s">
        <v>147</v>
      </c>
    </row>
    <row r="155" s="2" customFormat="1" ht="24.15" customHeight="1">
      <c r="A155" s="37"/>
      <c r="B155" s="38"/>
      <c r="C155" s="242" t="s">
        <v>236</v>
      </c>
      <c r="D155" s="242" t="s">
        <v>158</v>
      </c>
      <c r="E155" s="243" t="s">
        <v>1097</v>
      </c>
      <c r="F155" s="244" t="s">
        <v>1098</v>
      </c>
      <c r="G155" s="245" t="s">
        <v>183</v>
      </c>
      <c r="H155" s="246">
        <v>163.19999999999999</v>
      </c>
      <c r="I155" s="247"/>
      <c r="J155" s="248">
        <f>ROUND(I155*H155,2)</f>
        <v>0</v>
      </c>
      <c r="K155" s="249"/>
      <c r="L155" s="250"/>
      <c r="M155" s="251" t="s">
        <v>1</v>
      </c>
      <c r="N155" s="252" t="s">
        <v>40</v>
      </c>
      <c r="O155" s="90"/>
      <c r="P155" s="226">
        <f>O155*H155</f>
        <v>0</v>
      </c>
      <c r="Q155" s="226">
        <v>0.00083000000000000001</v>
      </c>
      <c r="R155" s="226">
        <f>Q155*H155</f>
        <v>0.13545599999999999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345</v>
      </c>
      <c r="AT155" s="228" t="s">
        <v>158</v>
      </c>
      <c r="AU155" s="228" t="s">
        <v>85</v>
      </c>
      <c r="AY155" s="16" t="s">
        <v>147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83</v>
      </c>
      <c r="BK155" s="229">
        <f>ROUND(I155*H155,2)</f>
        <v>0</v>
      </c>
      <c r="BL155" s="16" t="s">
        <v>241</v>
      </c>
      <c r="BM155" s="228" t="s">
        <v>1099</v>
      </c>
    </row>
    <row r="156" s="13" customFormat="1">
      <c r="A156" s="13"/>
      <c r="B156" s="230"/>
      <c r="C156" s="231"/>
      <c r="D156" s="232" t="s">
        <v>154</v>
      </c>
      <c r="E156" s="231"/>
      <c r="F156" s="234" t="s">
        <v>1100</v>
      </c>
      <c r="G156" s="231"/>
      <c r="H156" s="235">
        <v>163.19999999999999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154</v>
      </c>
      <c r="AU156" s="241" t="s">
        <v>85</v>
      </c>
      <c r="AV156" s="13" t="s">
        <v>85</v>
      </c>
      <c r="AW156" s="13" t="s">
        <v>4</v>
      </c>
      <c r="AX156" s="13" t="s">
        <v>83</v>
      </c>
      <c r="AY156" s="241" t="s">
        <v>147</v>
      </c>
    </row>
    <row r="157" s="12" customFormat="1" ht="22.8" customHeight="1">
      <c r="A157" s="12"/>
      <c r="B157" s="202"/>
      <c r="C157" s="203"/>
      <c r="D157" s="204" t="s">
        <v>74</v>
      </c>
      <c r="E157" s="268" t="s">
        <v>1101</v>
      </c>
      <c r="F157" s="268" t="s">
        <v>1102</v>
      </c>
      <c r="G157" s="203"/>
      <c r="H157" s="203"/>
      <c r="I157" s="206"/>
      <c r="J157" s="269">
        <f>BK157</f>
        <v>0</v>
      </c>
      <c r="K157" s="203"/>
      <c r="L157" s="208"/>
      <c r="M157" s="209"/>
      <c r="N157" s="210"/>
      <c r="O157" s="210"/>
      <c r="P157" s="211">
        <f>SUM(P158:P187)</f>
        <v>0</v>
      </c>
      <c r="Q157" s="210"/>
      <c r="R157" s="211">
        <f>SUM(R158:R187)</f>
        <v>1.2350400000000001</v>
      </c>
      <c r="S157" s="210"/>
      <c r="T157" s="212">
        <f>SUM(T158:T187)</f>
        <v>0.54225000000000001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85</v>
      </c>
      <c r="AT157" s="214" t="s">
        <v>74</v>
      </c>
      <c r="AU157" s="214" t="s">
        <v>83</v>
      </c>
      <c r="AY157" s="213" t="s">
        <v>147</v>
      </c>
      <c r="BK157" s="215">
        <f>SUM(BK158:BK187)</f>
        <v>0</v>
      </c>
    </row>
    <row r="158" s="2" customFormat="1" ht="24.15" customHeight="1">
      <c r="A158" s="37"/>
      <c r="B158" s="38"/>
      <c r="C158" s="216" t="s">
        <v>241</v>
      </c>
      <c r="D158" s="216" t="s">
        <v>148</v>
      </c>
      <c r="E158" s="217" t="s">
        <v>1103</v>
      </c>
      <c r="F158" s="218" t="s">
        <v>1104</v>
      </c>
      <c r="G158" s="219" t="s">
        <v>161</v>
      </c>
      <c r="H158" s="220">
        <v>1</v>
      </c>
      <c r="I158" s="221"/>
      <c r="J158" s="222">
        <f>ROUND(I158*H158,2)</f>
        <v>0</v>
      </c>
      <c r="K158" s="223"/>
      <c r="L158" s="43"/>
      <c r="M158" s="224" t="s">
        <v>1</v>
      </c>
      <c r="N158" s="225" t="s">
        <v>40</v>
      </c>
      <c r="O158" s="90"/>
      <c r="P158" s="226">
        <f>O158*H158</f>
        <v>0</v>
      </c>
      <c r="Q158" s="226">
        <v>0.00017000000000000001</v>
      </c>
      <c r="R158" s="226">
        <f>Q158*H158</f>
        <v>0.00017000000000000001</v>
      </c>
      <c r="S158" s="226">
        <v>0.54225000000000001</v>
      </c>
      <c r="T158" s="227">
        <f>S158*H158</f>
        <v>0.54225000000000001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241</v>
      </c>
      <c r="AT158" s="228" t="s">
        <v>148</v>
      </c>
      <c r="AU158" s="228" t="s">
        <v>85</v>
      </c>
      <c r="AY158" s="16" t="s">
        <v>147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83</v>
      </c>
      <c r="BK158" s="229">
        <f>ROUND(I158*H158,2)</f>
        <v>0</v>
      </c>
      <c r="BL158" s="16" t="s">
        <v>241</v>
      </c>
      <c r="BM158" s="228" t="s">
        <v>1105</v>
      </c>
    </row>
    <row r="159" s="2" customFormat="1" ht="24.15" customHeight="1">
      <c r="A159" s="37"/>
      <c r="B159" s="38"/>
      <c r="C159" s="216" t="s">
        <v>145</v>
      </c>
      <c r="D159" s="216" t="s">
        <v>148</v>
      </c>
      <c r="E159" s="217" t="s">
        <v>1106</v>
      </c>
      <c r="F159" s="218" t="s">
        <v>1107</v>
      </c>
      <c r="G159" s="219" t="s">
        <v>161</v>
      </c>
      <c r="H159" s="220">
        <v>1</v>
      </c>
      <c r="I159" s="221"/>
      <c r="J159" s="222">
        <f>ROUND(I159*H159,2)</f>
        <v>0</v>
      </c>
      <c r="K159" s="223"/>
      <c r="L159" s="43"/>
      <c r="M159" s="224" t="s">
        <v>1</v>
      </c>
      <c r="N159" s="225" t="s">
        <v>40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241</v>
      </c>
      <c r="AT159" s="228" t="s">
        <v>148</v>
      </c>
      <c r="AU159" s="228" t="s">
        <v>85</v>
      </c>
      <c r="AY159" s="16" t="s">
        <v>147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83</v>
      </c>
      <c r="BK159" s="229">
        <f>ROUND(I159*H159,2)</f>
        <v>0</v>
      </c>
      <c r="BL159" s="16" t="s">
        <v>241</v>
      </c>
      <c r="BM159" s="228" t="s">
        <v>1108</v>
      </c>
    </row>
    <row r="160" s="2" customFormat="1" ht="24.15" customHeight="1">
      <c r="A160" s="37"/>
      <c r="B160" s="38"/>
      <c r="C160" s="216" t="s">
        <v>251</v>
      </c>
      <c r="D160" s="216" t="s">
        <v>148</v>
      </c>
      <c r="E160" s="217" t="s">
        <v>1109</v>
      </c>
      <c r="F160" s="218" t="s">
        <v>1110</v>
      </c>
      <c r="G160" s="219" t="s">
        <v>770</v>
      </c>
      <c r="H160" s="220">
        <v>1</v>
      </c>
      <c r="I160" s="221"/>
      <c r="J160" s="222">
        <f>ROUND(I160*H160,2)</f>
        <v>0</v>
      </c>
      <c r="K160" s="223"/>
      <c r="L160" s="43"/>
      <c r="M160" s="224" t="s">
        <v>1</v>
      </c>
      <c r="N160" s="225" t="s">
        <v>40</v>
      </c>
      <c r="O160" s="90"/>
      <c r="P160" s="226">
        <f>O160*H160</f>
        <v>0</v>
      </c>
      <c r="Q160" s="226">
        <v>0.00249</v>
      </c>
      <c r="R160" s="226">
        <f>Q160*H160</f>
        <v>0.00249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241</v>
      </c>
      <c r="AT160" s="228" t="s">
        <v>148</v>
      </c>
      <c r="AU160" s="228" t="s">
        <v>85</v>
      </c>
      <c r="AY160" s="16" t="s">
        <v>147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83</v>
      </c>
      <c r="BK160" s="229">
        <f>ROUND(I160*H160,2)</f>
        <v>0</v>
      </c>
      <c r="BL160" s="16" t="s">
        <v>241</v>
      </c>
      <c r="BM160" s="228" t="s">
        <v>1111</v>
      </c>
    </row>
    <row r="161" s="2" customFormat="1" ht="49.05" customHeight="1">
      <c r="A161" s="37"/>
      <c r="B161" s="38"/>
      <c r="C161" s="242" t="s">
        <v>257</v>
      </c>
      <c r="D161" s="242" t="s">
        <v>158</v>
      </c>
      <c r="E161" s="243" t="s">
        <v>1112</v>
      </c>
      <c r="F161" s="244" t="s">
        <v>1113</v>
      </c>
      <c r="G161" s="245" t="s">
        <v>161</v>
      </c>
      <c r="H161" s="246">
        <v>1</v>
      </c>
      <c r="I161" s="247"/>
      <c r="J161" s="248">
        <f>ROUND(I161*H161,2)</f>
        <v>0</v>
      </c>
      <c r="K161" s="249"/>
      <c r="L161" s="250"/>
      <c r="M161" s="251" t="s">
        <v>1</v>
      </c>
      <c r="N161" s="252" t="s">
        <v>40</v>
      </c>
      <c r="O161" s="90"/>
      <c r="P161" s="226">
        <f>O161*H161</f>
        <v>0</v>
      </c>
      <c r="Q161" s="226">
        <v>0.40000000000000002</v>
      </c>
      <c r="R161" s="226">
        <f>Q161*H161</f>
        <v>0.40000000000000002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162</v>
      </c>
      <c r="AT161" s="228" t="s">
        <v>158</v>
      </c>
      <c r="AU161" s="228" t="s">
        <v>85</v>
      </c>
      <c r="AY161" s="16" t="s">
        <v>147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83</v>
      </c>
      <c r="BK161" s="229">
        <f>ROUND(I161*H161,2)</f>
        <v>0</v>
      </c>
      <c r="BL161" s="16" t="s">
        <v>152</v>
      </c>
      <c r="BM161" s="228" t="s">
        <v>1114</v>
      </c>
    </row>
    <row r="162" s="2" customFormat="1">
      <c r="A162" s="37"/>
      <c r="B162" s="38"/>
      <c r="C162" s="39"/>
      <c r="D162" s="232" t="s">
        <v>232</v>
      </c>
      <c r="E162" s="39"/>
      <c r="F162" s="264" t="s">
        <v>1115</v>
      </c>
      <c r="G162" s="39"/>
      <c r="H162" s="39"/>
      <c r="I162" s="265"/>
      <c r="J162" s="39"/>
      <c r="K162" s="39"/>
      <c r="L162" s="43"/>
      <c r="M162" s="266"/>
      <c r="N162" s="267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232</v>
      </c>
      <c r="AU162" s="16" t="s">
        <v>85</v>
      </c>
    </row>
    <row r="163" s="2" customFormat="1" ht="16.5" customHeight="1">
      <c r="A163" s="37"/>
      <c r="B163" s="38"/>
      <c r="C163" s="216" t="s">
        <v>266</v>
      </c>
      <c r="D163" s="216" t="s">
        <v>148</v>
      </c>
      <c r="E163" s="217" t="s">
        <v>1116</v>
      </c>
      <c r="F163" s="218" t="s">
        <v>1117</v>
      </c>
      <c r="G163" s="219" t="s">
        <v>161</v>
      </c>
      <c r="H163" s="220">
        <v>1</v>
      </c>
      <c r="I163" s="221"/>
      <c r="J163" s="222">
        <f>ROUND(I163*H163,2)</f>
        <v>0</v>
      </c>
      <c r="K163" s="223"/>
      <c r="L163" s="43"/>
      <c r="M163" s="224" t="s">
        <v>1</v>
      </c>
      <c r="N163" s="225" t="s">
        <v>40</v>
      </c>
      <c r="O163" s="90"/>
      <c r="P163" s="226">
        <f>O163*H163</f>
        <v>0</v>
      </c>
      <c r="Q163" s="226">
        <v>0.01</v>
      </c>
      <c r="R163" s="226">
        <f>Q163*H163</f>
        <v>0.01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152</v>
      </c>
      <c r="AT163" s="228" t="s">
        <v>148</v>
      </c>
      <c r="AU163" s="228" t="s">
        <v>85</v>
      </c>
      <c r="AY163" s="16" t="s">
        <v>147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83</v>
      </c>
      <c r="BK163" s="229">
        <f>ROUND(I163*H163,2)</f>
        <v>0</v>
      </c>
      <c r="BL163" s="16" t="s">
        <v>152</v>
      </c>
      <c r="BM163" s="228" t="s">
        <v>1118</v>
      </c>
    </row>
    <row r="164" s="2" customFormat="1" ht="16.5" customHeight="1">
      <c r="A164" s="37"/>
      <c r="B164" s="38"/>
      <c r="C164" s="216" t="s">
        <v>7</v>
      </c>
      <c r="D164" s="216" t="s">
        <v>148</v>
      </c>
      <c r="E164" s="217" t="s">
        <v>1119</v>
      </c>
      <c r="F164" s="218" t="s">
        <v>1120</v>
      </c>
      <c r="G164" s="219" t="s">
        <v>161</v>
      </c>
      <c r="H164" s="220">
        <v>1</v>
      </c>
      <c r="I164" s="221"/>
      <c r="J164" s="222">
        <f>ROUND(I164*H164,2)</f>
        <v>0</v>
      </c>
      <c r="K164" s="223"/>
      <c r="L164" s="43"/>
      <c r="M164" s="224" t="s">
        <v>1</v>
      </c>
      <c r="N164" s="225" t="s">
        <v>40</v>
      </c>
      <c r="O164" s="90"/>
      <c r="P164" s="226">
        <f>O164*H164</f>
        <v>0</v>
      </c>
      <c r="Q164" s="226">
        <v>0.0015</v>
      </c>
      <c r="R164" s="226">
        <f>Q164*H164</f>
        <v>0.0015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152</v>
      </c>
      <c r="AT164" s="228" t="s">
        <v>148</v>
      </c>
      <c r="AU164" s="228" t="s">
        <v>85</v>
      </c>
      <c r="AY164" s="16" t="s">
        <v>147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83</v>
      </c>
      <c r="BK164" s="229">
        <f>ROUND(I164*H164,2)</f>
        <v>0</v>
      </c>
      <c r="BL164" s="16" t="s">
        <v>152</v>
      </c>
      <c r="BM164" s="228" t="s">
        <v>1121</v>
      </c>
    </row>
    <row r="165" s="2" customFormat="1" ht="16.5" customHeight="1">
      <c r="A165" s="37"/>
      <c r="B165" s="38"/>
      <c r="C165" s="216" t="s">
        <v>281</v>
      </c>
      <c r="D165" s="216" t="s">
        <v>148</v>
      </c>
      <c r="E165" s="217" t="s">
        <v>1122</v>
      </c>
      <c r="F165" s="218" t="s">
        <v>1123</v>
      </c>
      <c r="G165" s="219" t="s">
        <v>161</v>
      </c>
      <c r="H165" s="220">
        <v>1</v>
      </c>
      <c r="I165" s="221"/>
      <c r="J165" s="222">
        <f>ROUND(I165*H165,2)</f>
        <v>0</v>
      </c>
      <c r="K165" s="223"/>
      <c r="L165" s="43"/>
      <c r="M165" s="224" t="s">
        <v>1</v>
      </c>
      <c r="N165" s="225" t="s">
        <v>40</v>
      </c>
      <c r="O165" s="90"/>
      <c r="P165" s="226">
        <f>O165*H165</f>
        <v>0</v>
      </c>
      <c r="Q165" s="226">
        <v>0.029999999999999999</v>
      </c>
      <c r="R165" s="226">
        <f>Q165*H165</f>
        <v>0.029999999999999999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152</v>
      </c>
      <c r="AT165" s="228" t="s">
        <v>148</v>
      </c>
      <c r="AU165" s="228" t="s">
        <v>85</v>
      </c>
      <c r="AY165" s="16" t="s">
        <v>147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83</v>
      </c>
      <c r="BK165" s="229">
        <f>ROUND(I165*H165,2)</f>
        <v>0</v>
      </c>
      <c r="BL165" s="16" t="s">
        <v>152</v>
      </c>
      <c r="BM165" s="228" t="s">
        <v>1124</v>
      </c>
    </row>
    <row r="166" s="2" customFormat="1">
      <c r="A166" s="37"/>
      <c r="B166" s="38"/>
      <c r="C166" s="39"/>
      <c r="D166" s="232" t="s">
        <v>232</v>
      </c>
      <c r="E166" s="39"/>
      <c r="F166" s="264" t="s">
        <v>1125</v>
      </c>
      <c r="G166" s="39"/>
      <c r="H166" s="39"/>
      <c r="I166" s="265"/>
      <c r="J166" s="39"/>
      <c r="K166" s="39"/>
      <c r="L166" s="43"/>
      <c r="M166" s="266"/>
      <c r="N166" s="267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232</v>
      </c>
      <c r="AU166" s="16" t="s">
        <v>85</v>
      </c>
    </row>
    <row r="167" s="2" customFormat="1" ht="16.5" customHeight="1">
      <c r="A167" s="37"/>
      <c r="B167" s="38"/>
      <c r="C167" s="216" t="s">
        <v>289</v>
      </c>
      <c r="D167" s="216" t="s">
        <v>148</v>
      </c>
      <c r="E167" s="217" t="s">
        <v>1126</v>
      </c>
      <c r="F167" s="218" t="s">
        <v>1127</v>
      </c>
      <c r="G167" s="219" t="s">
        <v>161</v>
      </c>
      <c r="H167" s="220">
        <v>1</v>
      </c>
      <c r="I167" s="221"/>
      <c r="J167" s="222">
        <f>ROUND(I167*H167,2)</f>
        <v>0</v>
      </c>
      <c r="K167" s="223"/>
      <c r="L167" s="43"/>
      <c r="M167" s="224" t="s">
        <v>1</v>
      </c>
      <c r="N167" s="225" t="s">
        <v>40</v>
      </c>
      <c r="O167" s="90"/>
      <c r="P167" s="226">
        <f>O167*H167</f>
        <v>0</v>
      </c>
      <c r="Q167" s="226">
        <v>0.002</v>
      </c>
      <c r="R167" s="226">
        <f>Q167*H167</f>
        <v>0.002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152</v>
      </c>
      <c r="AT167" s="228" t="s">
        <v>148</v>
      </c>
      <c r="AU167" s="228" t="s">
        <v>85</v>
      </c>
      <c r="AY167" s="16" t="s">
        <v>147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83</v>
      </c>
      <c r="BK167" s="229">
        <f>ROUND(I167*H167,2)</f>
        <v>0</v>
      </c>
      <c r="BL167" s="16" t="s">
        <v>152</v>
      </c>
      <c r="BM167" s="228" t="s">
        <v>1128</v>
      </c>
    </row>
    <row r="168" s="2" customFormat="1" ht="24.15" customHeight="1">
      <c r="A168" s="37"/>
      <c r="B168" s="38"/>
      <c r="C168" s="216" t="s">
        <v>293</v>
      </c>
      <c r="D168" s="216" t="s">
        <v>148</v>
      </c>
      <c r="E168" s="217" t="s">
        <v>1129</v>
      </c>
      <c r="F168" s="218" t="s">
        <v>1130</v>
      </c>
      <c r="G168" s="219" t="s">
        <v>770</v>
      </c>
      <c r="H168" s="220">
        <v>1</v>
      </c>
      <c r="I168" s="221"/>
      <c r="J168" s="222">
        <f>ROUND(I168*H168,2)</f>
        <v>0</v>
      </c>
      <c r="K168" s="223"/>
      <c r="L168" s="43"/>
      <c r="M168" s="224" t="s">
        <v>1</v>
      </c>
      <c r="N168" s="225" t="s">
        <v>40</v>
      </c>
      <c r="O168" s="90"/>
      <c r="P168" s="226">
        <f>O168*H168</f>
        <v>0</v>
      </c>
      <c r="Q168" s="226">
        <v>0.02</v>
      </c>
      <c r="R168" s="226">
        <f>Q168*H168</f>
        <v>0.02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152</v>
      </c>
      <c r="AT168" s="228" t="s">
        <v>148</v>
      </c>
      <c r="AU168" s="228" t="s">
        <v>85</v>
      </c>
      <c r="AY168" s="16" t="s">
        <v>147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83</v>
      </c>
      <c r="BK168" s="229">
        <f>ROUND(I168*H168,2)</f>
        <v>0</v>
      </c>
      <c r="BL168" s="16" t="s">
        <v>152</v>
      </c>
      <c r="BM168" s="228" t="s">
        <v>1131</v>
      </c>
    </row>
    <row r="169" s="2" customFormat="1" ht="24.15" customHeight="1">
      <c r="A169" s="37"/>
      <c r="B169" s="38"/>
      <c r="C169" s="216" t="s">
        <v>304</v>
      </c>
      <c r="D169" s="216" t="s">
        <v>148</v>
      </c>
      <c r="E169" s="217" t="s">
        <v>1132</v>
      </c>
      <c r="F169" s="218" t="s">
        <v>1133</v>
      </c>
      <c r="G169" s="219" t="s">
        <v>161</v>
      </c>
      <c r="H169" s="220">
        <v>1</v>
      </c>
      <c r="I169" s="221"/>
      <c r="J169" s="222">
        <f>ROUND(I169*H169,2)</f>
        <v>0</v>
      </c>
      <c r="K169" s="223"/>
      <c r="L169" s="43"/>
      <c r="M169" s="224" t="s">
        <v>1</v>
      </c>
      <c r="N169" s="225" t="s">
        <v>40</v>
      </c>
      <c r="O169" s="90"/>
      <c r="P169" s="226">
        <f>O169*H169</f>
        <v>0</v>
      </c>
      <c r="Q169" s="226">
        <v>0.059999999999999998</v>
      </c>
      <c r="R169" s="226">
        <f>Q169*H169</f>
        <v>0.059999999999999998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152</v>
      </c>
      <c r="AT169" s="228" t="s">
        <v>148</v>
      </c>
      <c r="AU169" s="228" t="s">
        <v>85</v>
      </c>
      <c r="AY169" s="16" t="s">
        <v>147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83</v>
      </c>
      <c r="BK169" s="229">
        <f>ROUND(I169*H169,2)</f>
        <v>0</v>
      </c>
      <c r="BL169" s="16" t="s">
        <v>152</v>
      </c>
      <c r="BM169" s="228" t="s">
        <v>1134</v>
      </c>
    </row>
    <row r="170" s="2" customFormat="1" ht="24.15" customHeight="1">
      <c r="A170" s="37"/>
      <c r="B170" s="38"/>
      <c r="C170" s="216" t="s">
        <v>315</v>
      </c>
      <c r="D170" s="216" t="s">
        <v>148</v>
      </c>
      <c r="E170" s="217" t="s">
        <v>1135</v>
      </c>
      <c r="F170" s="218" t="s">
        <v>1136</v>
      </c>
      <c r="G170" s="219" t="s">
        <v>161</v>
      </c>
      <c r="H170" s="220">
        <v>1</v>
      </c>
      <c r="I170" s="221"/>
      <c r="J170" s="222">
        <f>ROUND(I170*H170,2)</f>
        <v>0</v>
      </c>
      <c r="K170" s="223"/>
      <c r="L170" s="43"/>
      <c r="M170" s="224" t="s">
        <v>1</v>
      </c>
      <c r="N170" s="225" t="s">
        <v>40</v>
      </c>
      <c r="O170" s="90"/>
      <c r="P170" s="226">
        <f>O170*H170</f>
        <v>0</v>
      </c>
      <c r="Q170" s="226">
        <v>0.044999999999999998</v>
      </c>
      <c r="R170" s="226">
        <f>Q170*H170</f>
        <v>0.044999999999999998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152</v>
      </c>
      <c r="AT170" s="228" t="s">
        <v>148</v>
      </c>
      <c r="AU170" s="228" t="s">
        <v>85</v>
      </c>
      <c r="AY170" s="16" t="s">
        <v>147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83</v>
      </c>
      <c r="BK170" s="229">
        <f>ROUND(I170*H170,2)</f>
        <v>0</v>
      </c>
      <c r="BL170" s="16" t="s">
        <v>152</v>
      </c>
      <c r="BM170" s="228" t="s">
        <v>1137</v>
      </c>
    </row>
    <row r="171" s="2" customFormat="1" ht="16.5" customHeight="1">
      <c r="A171" s="37"/>
      <c r="B171" s="38"/>
      <c r="C171" s="216" t="s">
        <v>321</v>
      </c>
      <c r="D171" s="216" t="s">
        <v>148</v>
      </c>
      <c r="E171" s="217" t="s">
        <v>1138</v>
      </c>
      <c r="F171" s="218" t="s">
        <v>1139</v>
      </c>
      <c r="G171" s="219" t="s">
        <v>161</v>
      </c>
      <c r="H171" s="220">
        <v>1</v>
      </c>
      <c r="I171" s="221"/>
      <c r="J171" s="222">
        <f>ROUND(I171*H171,2)</f>
        <v>0</v>
      </c>
      <c r="K171" s="223"/>
      <c r="L171" s="43"/>
      <c r="M171" s="224" t="s">
        <v>1</v>
      </c>
      <c r="N171" s="225" t="s">
        <v>40</v>
      </c>
      <c r="O171" s="90"/>
      <c r="P171" s="226">
        <f>O171*H171</f>
        <v>0</v>
      </c>
      <c r="Q171" s="226">
        <v>0.025000000000000001</v>
      </c>
      <c r="R171" s="226">
        <f>Q171*H171</f>
        <v>0.025000000000000001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152</v>
      </c>
      <c r="AT171" s="228" t="s">
        <v>148</v>
      </c>
      <c r="AU171" s="228" t="s">
        <v>85</v>
      </c>
      <c r="AY171" s="16" t="s">
        <v>147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83</v>
      </c>
      <c r="BK171" s="229">
        <f>ROUND(I171*H171,2)</f>
        <v>0</v>
      </c>
      <c r="BL171" s="16" t="s">
        <v>152</v>
      </c>
      <c r="BM171" s="228" t="s">
        <v>1140</v>
      </c>
    </row>
    <row r="172" s="2" customFormat="1" ht="16.5" customHeight="1">
      <c r="A172" s="37"/>
      <c r="B172" s="38"/>
      <c r="C172" s="216" t="s">
        <v>326</v>
      </c>
      <c r="D172" s="216" t="s">
        <v>148</v>
      </c>
      <c r="E172" s="217" t="s">
        <v>1141</v>
      </c>
      <c r="F172" s="218" t="s">
        <v>1142</v>
      </c>
      <c r="G172" s="219" t="s">
        <v>161</v>
      </c>
      <c r="H172" s="220">
        <v>1</v>
      </c>
      <c r="I172" s="221"/>
      <c r="J172" s="222">
        <f>ROUND(I172*H172,2)</f>
        <v>0</v>
      </c>
      <c r="K172" s="223"/>
      <c r="L172" s="43"/>
      <c r="M172" s="224" t="s">
        <v>1</v>
      </c>
      <c r="N172" s="225" t="s">
        <v>40</v>
      </c>
      <c r="O172" s="90"/>
      <c r="P172" s="226">
        <f>O172*H172</f>
        <v>0</v>
      </c>
      <c r="Q172" s="226">
        <v>0.025000000000000001</v>
      </c>
      <c r="R172" s="226">
        <f>Q172*H172</f>
        <v>0.025000000000000001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152</v>
      </c>
      <c r="AT172" s="228" t="s">
        <v>148</v>
      </c>
      <c r="AU172" s="228" t="s">
        <v>85</v>
      </c>
      <c r="AY172" s="16" t="s">
        <v>147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83</v>
      </c>
      <c r="BK172" s="229">
        <f>ROUND(I172*H172,2)</f>
        <v>0</v>
      </c>
      <c r="BL172" s="16" t="s">
        <v>152</v>
      </c>
      <c r="BM172" s="228" t="s">
        <v>1143</v>
      </c>
    </row>
    <row r="173" s="2" customFormat="1" ht="16.5" customHeight="1">
      <c r="A173" s="37"/>
      <c r="B173" s="38"/>
      <c r="C173" s="216" t="s">
        <v>330</v>
      </c>
      <c r="D173" s="216" t="s">
        <v>148</v>
      </c>
      <c r="E173" s="217" t="s">
        <v>1144</v>
      </c>
      <c r="F173" s="218" t="s">
        <v>1145</v>
      </c>
      <c r="G173" s="219" t="s">
        <v>161</v>
      </c>
      <c r="H173" s="220">
        <v>1</v>
      </c>
      <c r="I173" s="221"/>
      <c r="J173" s="222">
        <f>ROUND(I173*H173,2)</f>
        <v>0</v>
      </c>
      <c r="K173" s="223"/>
      <c r="L173" s="43"/>
      <c r="M173" s="224" t="s">
        <v>1</v>
      </c>
      <c r="N173" s="225" t="s">
        <v>40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152</v>
      </c>
      <c r="AT173" s="228" t="s">
        <v>148</v>
      </c>
      <c r="AU173" s="228" t="s">
        <v>85</v>
      </c>
      <c r="AY173" s="16" t="s">
        <v>147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83</v>
      </c>
      <c r="BK173" s="229">
        <f>ROUND(I173*H173,2)</f>
        <v>0</v>
      </c>
      <c r="BL173" s="16" t="s">
        <v>152</v>
      </c>
      <c r="BM173" s="228" t="s">
        <v>1146</v>
      </c>
    </row>
    <row r="174" s="2" customFormat="1" ht="16.5" customHeight="1">
      <c r="A174" s="37"/>
      <c r="B174" s="38"/>
      <c r="C174" s="216" t="s">
        <v>336</v>
      </c>
      <c r="D174" s="216" t="s">
        <v>148</v>
      </c>
      <c r="E174" s="217" t="s">
        <v>1147</v>
      </c>
      <c r="F174" s="218" t="s">
        <v>1148</v>
      </c>
      <c r="G174" s="219" t="s">
        <v>161</v>
      </c>
      <c r="H174" s="220">
        <v>1</v>
      </c>
      <c r="I174" s="221"/>
      <c r="J174" s="222">
        <f>ROUND(I174*H174,2)</f>
        <v>0</v>
      </c>
      <c r="K174" s="223"/>
      <c r="L174" s="43"/>
      <c r="M174" s="224" t="s">
        <v>1</v>
      </c>
      <c r="N174" s="225" t="s">
        <v>40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152</v>
      </c>
      <c r="AT174" s="228" t="s">
        <v>148</v>
      </c>
      <c r="AU174" s="228" t="s">
        <v>85</v>
      </c>
      <c r="AY174" s="16" t="s">
        <v>147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83</v>
      </c>
      <c r="BK174" s="229">
        <f>ROUND(I174*H174,2)</f>
        <v>0</v>
      </c>
      <c r="BL174" s="16" t="s">
        <v>152</v>
      </c>
      <c r="BM174" s="228" t="s">
        <v>1149</v>
      </c>
    </row>
    <row r="175" s="2" customFormat="1" ht="16.5" customHeight="1">
      <c r="A175" s="37"/>
      <c r="B175" s="38"/>
      <c r="C175" s="216" t="s">
        <v>156</v>
      </c>
      <c r="D175" s="216" t="s">
        <v>148</v>
      </c>
      <c r="E175" s="217" t="s">
        <v>1150</v>
      </c>
      <c r="F175" s="218" t="s">
        <v>1151</v>
      </c>
      <c r="G175" s="219" t="s">
        <v>770</v>
      </c>
      <c r="H175" s="220">
        <v>1</v>
      </c>
      <c r="I175" s="221"/>
      <c r="J175" s="222">
        <f>ROUND(I175*H175,2)</f>
        <v>0</v>
      </c>
      <c r="K175" s="223"/>
      <c r="L175" s="43"/>
      <c r="M175" s="224" t="s">
        <v>1</v>
      </c>
      <c r="N175" s="225" t="s">
        <v>40</v>
      </c>
      <c r="O175" s="90"/>
      <c r="P175" s="226">
        <f>O175*H175</f>
        <v>0</v>
      </c>
      <c r="Q175" s="226">
        <v>0.035799999999999998</v>
      </c>
      <c r="R175" s="226">
        <f>Q175*H175</f>
        <v>0.035799999999999998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241</v>
      </c>
      <c r="AT175" s="228" t="s">
        <v>148</v>
      </c>
      <c r="AU175" s="228" t="s">
        <v>85</v>
      </c>
      <c r="AY175" s="16" t="s">
        <v>147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83</v>
      </c>
      <c r="BK175" s="229">
        <f>ROUND(I175*H175,2)</f>
        <v>0</v>
      </c>
      <c r="BL175" s="16" t="s">
        <v>241</v>
      </c>
      <c r="BM175" s="228" t="s">
        <v>1152</v>
      </c>
    </row>
    <row r="176" s="2" customFormat="1">
      <c r="A176" s="37"/>
      <c r="B176" s="38"/>
      <c r="C176" s="39"/>
      <c r="D176" s="232" t="s">
        <v>232</v>
      </c>
      <c r="E176" s="39"/>
      <c r="F176" s="264" t="s">
        <v>1153</v>
      </c>
      <c r="G176" s="39"/>
      <c r="H176" s="39"/>
      <c r="I176" s="265"/>
      <c r="J176" s="39"/>
      <c r="K176" s="39"/>
      <c r="L176" s="43"/>
      <c r="M176" s="266"/>
      <c r="N176" s="267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232</v>
      </c>
      <c r="AU176" s="16" t="s">
        <v>85</v>
      </c>
    </row>
    <row r="177" s="2" customFormat="1" ht="24.15" customHeight="1">
      <c r="A177" s="37"/>
      <c r="B177" s="38"/>
      <c r="C177" s="242" t="s">
        <v>345</v>
      </c>
      <c r="D177" s="242" t="s">
        <v>158</v>
      </c>
      <c r="E177" s="243" t="s">
        <v>1154</v>
      </c>
      <c r="F177" s="244" t="s">
        <v>1155</v>
      </c>
      <c r="G177" s="245" t="s">
        <v>161</v>
      </c>
      <c r="H177" s="246">
        <v>1</v>
      </c>
      <c r="I177" s="247"/>
      <c r="J177" s="248">
        <f>ROUND(I177*H177,2)</f>
        <v>0</v>
      </c>
      <c r="K177" s="249"/>
      <c r="L177" s="250"/>
      <c r="M177" s="251" t="s">
        <v>1</v>
      </c>
      <c r="N177" s="252" t="s">
        <v>40</v>
      </c>
      <c r="O177" s="90"/>
      <c r="P177" s="226">
        <f>O177*H177</f>
        <v>0</v>
      </c>
      <c r="Q177" s="226">
        <v>0.035799999999999998</v>
      </c>
      <c r="R177" s="226">
        <f>Q177*H177</f>
        <v>0.035799999999999998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345</v>
      </c>
      <c r="AT177" s="228" t="s">
        <v>158</v>
      </c>
      <c r="AU177" s="228" t="s">
        <v>85</v>
      </c>
      <c r="AY177" s="16" t="s">
        <v>147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83</v>
      </c>
      <c r="BK177" s="229">
        <f>ROUND(I177*H177,2)</f>
        <v>0</v>
      </c>
      <c r="BL177" s="16" t="s">
        <v>241</v>
      </c>
      <c r="BM177" s="228" t="s">
        <v>1156</v>
      </c>
    </row>
    <row r="178" s="2" customFormat="1" ht="24.15" customHeight="1">
      <c r="A178" s="37"/>
      <c r="B178" s="38"/>
      <c r="C178" s="242" t="s">
        <v>353</v>
      </c>
      <c r="D178" s="242" t="s">
        <v>158</v>
      </c>
      <c r="E178" s="243" t="s">
        <v>1157</v>
      </c>
      <c r="F178" s="244" t="s">
        <v>1158</v>
      </c>
      <c r="G178" s="245" t="s">
        <v>161</v>
      </c>
      <c r="H178" s="246">
        <v>2</v>
      </c>
      <c r="I178" s="247"/>
      <c r="J178" s="248">
        <f>ROUND(I178*H178,2)</f>
        <v>0</v>
      </c>
      <c r="K178" s="249"/>
      <c r="L178" s="250"/>
      <c r="M178" s="251" t="s">
        <v>1</v>
      </c>
      <c r="N178" s="252" t="s">
        <v>40</v>
      </c>
      <c r="O178" s="90"/>
      <c r="P178" s="226">
        <f>O178*H178</f>
        <v>0</v>
      </c>
      <c r="Q178" s="226">
        <v>0.014200000000000001</v>
      </c>
      <c r="R178" s="226">
        <f>Q178*H178</f>
        <v>0.028400000000000002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345</v>
      </c>
      <c r="AT178" s="228" t="s">
        <v>158</v>
      </c>
      <c r="AU178" s="228" t="s">
        <v>85</v>
      </c>
      <c r="AY178" s="16" t="s">
        <v>147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83</v>
      </c>
      <c r="BK178" s="229">
        <f>ROUND(I178*H178,2)</f>
        <v>0</v>
      </c>
      <c r="BL178" s="16" t="s">
        <v>241</v>
      </c>
      <c r="BM178" s="228" t="s">
        <v>1159</v>
      </c>
    </row>
    <row r="179" s="2" customFormat="1" ht="24.15" customHeight="1">
      <c r="A179" s="37"/>
      <c r="B179" s="38"/>
      <c r="C179" s="242" t="s">
        <v>169</v>
      </c>
      <c r="D179" s="242" t="s">
        <v>158</v>
      </c>
      <c r="E179" s="243" t="s">
        <v>1160</v>
      </c>
      <c r="F179" s="244" t="s">
        <v>1161</v>
      </c>
      <c r="G179" s="245" t="s">
        <v>161</v>
      </c>
      <c r="H179" s="246">
        <v>1</v>
      </c>
      <c r="I179" s="247"/>
      <c r="J179" s="248">
        <f>ROUND(I179*H179,2)</f>
        <v>0</v>
      </c>
      <c r="K179" s="249"/>
      <c r="L179" s="250"/>
      <c r="M179" s="251" t="s">
        <v>1</v>
      </c>
      <c r="N179" s="252" t="s">
        <v>40</v>
      </c>
      <c r="O179" s="90"/>
      <c r="P179" s="226">
        <f>O179*H179</f>
        <v>0</v>
      </c>
      <c r="Q179" s="226">
        <v>0.097000000000000003</v>
      </c>
      <c r="R179" s="226">
        <f>Q179*H179</f>
        <v>0.097000000000000003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345</v>
      </c>
      <c r="AT179" s="228" t="s">
        <v>158</v>
      </c>
      <c r="AU179" s="228" t="s">
        <v>85</v>
      </c>
      <c r="AY179" s="16" t="s">
        <v>147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83</v>
      </c>
      <c r="BK179" s="229">
        <f>ROUND(I179*H179,2)</f>
        <v>0</v>
      </c>
      <c r="BL179" s="16" t="s">
        <v>241</v>
      </c>
      <c r="BM179" s="228" t="s">
        <v>1162</v>
      </c>
    </row>
    <row r="180" s="2" customFormat="1" ht="24.15" customHeight="1">
      <c r="A180" s="37"/>
      <c r="B180" s="38"/>
      <c r="C180" s="242" t="s">
        <v>362</v>
      </c>
      <c r="D180" s="242" t="s">
        <v>158</v>
      </c>
      <c r="E180" s="243" t="s">
        <v>1163</v>
      </c>
      <c r="F180" s="244" t="s">
        <v>1164</v>
      </c>
      <c r="G180" s="245" t="s">
        <v>161</v>
      </c>
      <c r="H180" s="246">
        <v>1</v>
      </c>
      <c r="I180" s="247"/>
      <c r="J180" s="248">
        <f>ROUND(I180*H180,2)</f>
        <v>0</v>
      </c>
      <c r="K180" s="249"/>
      <c r="L180" s="250"/>
      <c r="M180" s="251" t="s">
        <v>1</v>
      </c>
      <c r="N180" s="252" t="s">
        <v>40</v>
      </c>
      <c r="O180" s="90"/>
      <c r="P180" s="226">
        <f>O180*H180</f>
        <v>0</v>
      </c>
      <c r="Q180" s="226">
        <v>0.028199999999999999</v>
      </c>
      <c r="R180" s="226">
        <f>Q180*H180</f>
        <v>0.028199999999999999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345</v>
      </c>
      <c r="AT180" s="228" t="s">
        <v>158</v>
      </c>
      <c r="AU180" s="228" t="s">
        <v>85</v>
      </c>
      <c r="AY180" s="16" t="s">
        <v>147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83</v>
      </c>
      <c r="BK180" s="229">
        <f>ROUND(I180*H180,2)</f>
        <v>0</v>
      </c>
      <c r="BL180" s="16" t="s">
        <v>241</v>
      </c>
      <c r="BM180" s="228" t="s">
        <v>1165</v>
      </c>
    </row>
    <row r="181" s="2" customFormat="1" ht="24.15" customHeight="1">
      <c r="A181" s="37"/>
      <c r="B181" s="38"/>
      <c r="C181" s="242" t="s">
        <v>367</v>
      </c>
      <c r="D181" s="242" t="s">
        <v>158</v>
      </c>
      <c r="E181" s="243" t="s">
        <v>1166</v>
      </c>
      <c r="F181" s="244" t="s">
        <v>1167</v>
      </c>
      <c r="G181" s="245" t="s">
        <v>161</v>
      </c>
      <c r="H181" s="246">
        <v>1</v>
      </c>
      <c r="I181" s="247"/>
      <c r="J181" s="248">
        <f>ROUND(I181*H181,2)</f>
        <v>0</v>
      </c>
      <c r="K181" s="249"/>
      <c r="L181" s="250"/>
      <c r="M181" s="251" t="s">
        <v>1</v>
      </c>
      <c r="N181" s="252" t="s">
        <v>40</v>
      </c>
      <c r="O181" s="90"/>
      <c r="P181" s="226">
        <f>O181*H181</f>
        <v>0</v>
      </c>
      <c r="Q181" s="226">
        <v>0.087300000000000003</v>
      </c>
      <c r="R181" s="226">
        <f>Q181*H181</f>
        <v>0.087300000000000003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345</v>
      </c>
      <c r="AT181" s="228" t="s">
        <v>158</v>
      </c>
      <c r="AU181" s="228" t="s">
        <v>85</v>
      </c>
      <c r="AY181" s="16" t="s">
        <v>147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83</v>
      </c>
      <c r="BK181" s="229">
        <f>ROUND(I181*H181,2)</f>
        <v>0</v>
      </c>
      <c r="BL181" s="16" t="s">
        <v>241</v>
      </c>
      <c r="BM181" s="228" t="s">
        <v>1168</v>
      </c>
    </row>
    <row r="182" s="2" customFormat="1" ht="24.15" customHeight="1">
      <c r="A182" s="37"/>
      <c r="B182" s="38"/>
      <c r="C182" s="242" t="s">
        <v>376</v>
      </c>
      <c r="D182" s="242" t="s">
        <v>158</v>
      </c>
      <c r="E182" s="243" t="s">
        <v>1169</v>
      </c>
      <c r="F182" s="244" t="s">
        <v>1170</v>
      </c>
      <c r="G182" s="245" t="s">
        <v>161</v>
      </c>
      <c r="H182" s="246">
        <v>1</v>
      </c>
      <c r="I182" s="247"/>
      <c r="J182" s="248">
        <f>ROUND(I182*H182,2)</f>
        <v>0</v>
      </c>
      <c r="K182" s="249"/>
      <c r="L182" s="250"/>
      <c r="M182" s="251" t="s">
        <v>1</v>
      </c>
      <c r="N182" s="252" t="s">
        <v>40</v>
      </c>
      <c r="O182" s="90"/>
      <c r="P182" s="226">
        <f>O182*H182</f>
        <v>0</v>
      </c>
      <c r="Q182" s="226">
        <v>0.058999999999999997</v>
      </c>
      <c r="R182" s="226">
        <f>Q182*H182</f>
        <v>0.058999999999999997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345</v>
      </c>
      <c r="AT182" s="228" t="s">
        <v>158</v>
      </c>
      <c r="AU182" s="228" t="s">
        <v>85</v>
      </c>
      <c r="AY182" s="16" t="s">
        <v>147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83</v>
      </c>
      <c r="BK182" s="229">
        <f>ROUND(I182*H182,2)</f>
        <v>0</v>
      </c>
      <c r="BL182" s="16" t="s">
        <v>241</v>
      </c>
      <c r="BM182" s="228" t="s">
        <v>1171</v>
      </c>
    </row>
    <row r="183" s="2" customFormat="1" ht="24.15" customHeight="1">
      <c r="A183" s="37"/>
      <c r="B183" s="38"/>
      <c r="C183" s="242" t="s">
        <v>381</v>
      </c>
      <c r="D183" s="242" t="s">
        <v>158</v>
      </c>
      <c r="E183" s="243" t="s">
        <v>1172</v>
      </c>
      <c r="F183" s="244" t="s">
        <v>1173</v>
      </c>
      <c r="G183" s="245" t="s">
        <v>161</v>
      </c>
      <c r="H183" s="246">
        <v>1</v>
      </c>
      <c r="I183" s="247"/>
      <c r="J183" s="248">
        <f>ROUND(I183*H183,2)</f>
        <v>0</v>
      </c>
      <c r="K183" s="249"/>
      <c r="L183" s="250"/>
      <c r="M183" s="251" t="s">
        <v>1</v>
      </c>
      <c r="N183" s="252" t="s">
        <v>40</v>
      </c>
      <c r="O183" s="90"/>
      <c r="P183" s="226">
        <f>O183*H183</f>
        <v>0</v>
      </c>
      <c r="Q183" s="226">
        <v>0.015900000000000001</v>
      </c>
      <c r="R183" s="226">
        <f>Q183*H183</f>
        <v>0.015900000000000001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345</v>
      </c>
      <c r="AT183" s="228" t="s">
        <v>158</v>
      </c>
      <c r="AU183" s="228" t="s">
        <v>85</v>
      </c>
      <c r="AY183" s="16" t="s">
        <v>147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83</v>
      </c>
      <c r="BK183" s="229">
        <f>ROUND(I183*H183,2)</f>
        <v>0</v>
      </c>
      <c r="BL183" s="16" t="s">
        <v>241</v>
      </c>
      <c r="BM183" s="228" t="s">
        <v>1174</v>
      </c>
    </row>
    <row r="184" s="2" customFormat="1" ht="24.15" customHeight="1">
      <c r="A184" s="37"/>
      <c r="B184" s="38"/>
      <c r="C184" s="242" t="s">
        <v>390</v>
      </c>
      <c r="D184" s="242" t="s">
        <v>158</v>
      </c>
      <c r="E184" s="243" t="s">
        <v>1175</v>
      </c>
      <c r="F184" s="244" t="s">
        <v>1176</v>
      </c>
      <c r="G184" s="245" t="s">
        <v>161</v>
      </c>
      <c r="H184" s="246">
        <v>5</v>
      </c>
      <c r="I184" s="247"/>
      <c r="J184" s="248">
        <f>ROUND(I184*H184,2)</f>
        <v>0</v>
      </c>
      <c r="K184" s="249"/>
      <c r="L184" s="250"/>
      <c r="M184" s="251" t="s">
        <v>1</v>
      </c>
      <c r="N184" s="252" t="s">
        <v>40</v>
      </c>
      <c r="O184" s="90"/>
      <c r="P184" s="226">
        <f>O184*H184</f>
        <v>0</v>
      </c>
      <c r="Q184" s="226">
        <v>0.028199999999999999</v>
      </c>
      <c r="R184" s="226">
        <f>Q184*H184</f>
        <v>0.14099999999999999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345</v>
      </c>
      <c r="AT184" s="228" t="s">
        <v>158</v>
      </c>
      <c r="AU184" s="228" t="s">
        <v>85</v>
      </c>
      <c r="AY184" s="16" t="s">
        <v>147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83</v>
      </c>
      <c r="BK184" s="229">
        <f>ROUND(I184*H184,2)</f>
        <v>0</v>
      </c>
      <c r="BL184" s="16" t="s">
        <v>241</v>
      </c>
      <c r="BM184" s="228" t="s">
        <v>1177</v>
      </c>
    </row>
    <row r="185" s="2" customFormat="1" ht="24.15" customHeight="1">
      <c r="A185" s="37"/>
      <c r="B185" s="38"/>
      <c r="C185" s="242" t="s">
        <v>395</v>
      </c>
      <c r="D185" s="242" t="s">
        <v>158</v>
      </c>
      <c r="E185" s="243" t="s">
        <v>1178</v>
      </c>
      <c r="F185" s="244" t="s">
        <v>1179</v>
      </c>
      <c r="G185" s="245" t="s">
        <v>161</v>
      </c>
      <c r="H185" s="246">
        <v>1</v>
      </c>
      <c r="I185" s="247"/>
      <c r="J185" s="248">
        <f>ROUND(I185*H185,2)</f>
        <v>0</v>
      </c>
      <c r="K185" s="249"/>
      <c r="L185" s="250"/>
      <c r="M185" s="251" t="s">
        <v>1</v>
      </c>
      <c r="N185" s="252" t="s">
        <v>40</v>
      </c>
      <c r="O185" s="90"/>
      <c r="P185" s="226">
        <f>O185*H185</f>
        <v>0</v>
      </c>
      <c r="Q185" s="226">
        <v>0.014200000000000001</v>
      </c>
      <c r="R185" s="226">
        <f>Q185*H185</f>
        <v>0.014200000000000001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345</v>
      </c>
      <c r="AT185" s="228" t="s">
        <v>158</v>
      </c>
      <c r="AU185" s="228" t="s">
        <v>85</v>
      </c>
      <c r="AY185" s="16" t="s">
        <v>147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83</v>
      </c>
      <c r="BK185" s="229">
        <f>ROUND(I185*H185,2)</f>
        <v>0</v>
      </c>
      <c r="BL185" s="16" t="s">
        <v>241</v>
      </c>
      <c r="BM185" s="228" t="s">
        <v>1180</v>
      </c>
    </row>
    <row r="186" s="2" customFormat="1" ht="24.15" customHeight="1">
      <c r="A186" s="37"/>
      <c r="B186" s="38"/>
      <c r="C186" s="242" t="s">
        <v>198</v>
      </c>
      <c r="D186" s="242" t="s">
        <v>158</v>
      </c>
      <c r="E186" s="243" t="s">
        <v>1181</v>
      </c>
      <c r="F186" s="244" t="s">
        <v>1182</v>
      </c>
      <c r="G186" s="245" t="s">
        <v>161</v>
      </c>
      <c r="H186" s="246">
        <v>1</v>
      </c>
      <c r="I186" s="247"/>
      <c r="J186" s="248">
        <f>ROUND(I186*H186,2)</f>
        <v>0</v>
      </c>
      <c r="K186" s="249"/>
      <c r="L186" s="250"/>
      <c r="M186" s="251" t="s">
        <v>1</v>
      </c>
      <c r="N186" s="252" t="s">
        <v>40</v>
      </c>
      <c r="O186" s="90"/>
      <c r="P186" s="226">
        <f>O186*H186</f>
        <v>0</v>
      </c>
      <c r="Q186" s="226">
        <v>0.070400000000000004</v>
      </c>
      <c r="R186" s="226">
        <f>Q186*H186</f>
        <v>0.070400000000000004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345</v>
      </c>
      <c r="AT186" s="228" t="s">
        <v>158</v>
      </c>
      <c r="AU186" s="228" t="s">
        <v>85</v>
      </c>
      <c r="AY186" s="16" t="s">
        <v>147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83</v>
      </c>
      <c r="BK186" s="229">
        <f>ROUND(I186*H186,2)</f>
        <v>0</v>
      </c>
      <c r="BL186" s="16" t="s">
        <v>241</v>
      </c>
      <c r="BM186" s="228" t="s">
        <v>1183</v>
      </c>
    </row>
    <row r="187" s="2" customFormat="1" ht="16.5" customHeight="1">
      <c r="A187" s="37"/>
      <c r="B187" s="38"/>
      <c r="C187" s="242" t="s">
        <v>404</v>
      </c>
      <c r="D187" s="242" t="s">
        <v>158</v>
      </c>
      <c r="E187" s="243" t="s">
        <v>1184</v>
      </c>
      <c r="F187" s="244" t="s">
        <v>1185</v>
      </c>
      <c r="G187" s="245" t="s">
        <v>161</v>
      </c>
      <c r="H187" s="246">
        <v>1</v>
      </c>
      <c r="I187" s="247"/>
      <c r="J187" s="248">
        <f>ROUND(I187*H187,2)</f>
        <v>0</v>
      </c>
      <c r="K187" s="249"/>
      <c r="L187" s="250"/>
      <c r="M187" s="251" t="s">
        <v>1</v>
      </c>
      <c r="N187" s="252" t="s">
        <v>40</v>
      </c>
      <c r="O187" s="90"/>
      <c r="P187" s="226">
        <f>O187*H187</f>
        <v>0</v>
      </c>
      <c r="Q187" s="226">
        <v>0.00088000000000000003</v>
      </c>
      <c r="R187" s="226">
        <f>Q187*H187</f>
        <v>0.00088000000000000003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345</v>
      </c>
      <c r="AT187" s="228" t="s">
        <v>158</v>
      </c>
      <c r="AU187" s="228" t="s">
        <v>85</v>
      </c>
      <c r="AY187" s="16" t="s">
        <v>147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83</v>
      </c>
      <c r="BK187" s="229">
        <f>ROUND(I187*H187,2)</f>
        <v>0</v>
      </c>
      <c r="BL187" s="16" t="s">
        <v>241</v>
      </c>
      <c r="BM187" s="228" t="s">
        <v>1186</v>
      </c>
    </row>
    <row r="188" s="12" customFormat="1" ht="22.8" customHeight="1">
      <c r="A188" s="12"/>
      <c r="B188" s="202"/>
      <c r="C188" s="203"/>
      <c r="D188" s="204" t="s">
        <v>74</v>
      </c>
      <c r="E188" s="268" t="s">
        <v>1187</v>
      </c>
      <c r="F188" s="268" t="s">
        <v>1188</v>
      </c>
      <c r="G188" s="203"/>
      <c r="H188" s="203"/>
      <c r="I188" s="206"/>
      <c r="J188" s="269">
        <f>BK188</f>
        <v>0</v>
      </c>
      <c r="K188" s="203"/>
      <c r="L188" s="208"/>
      <c r="M188" s="209"/>
      <c r="N188" s="210"/>
      <c r="O188" s="210"/>
      <c r="P188" s="211">
        <f>SUM(P189:P220)</f>
        <v>0</v>
      </c>
      <c r="Q188" s="210"/>
      <c r="R188" s="211">
        <f>SUM(R189:R220)</f>
        <v>0.56030999999999997</v>
      </c>
      <c r="S188" s="210"/>
      <c r="T188" s="212">
        <f>SUM(T189:T220)</f>
        <v>0.33435999999999999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85</v>
      </c>
      <c r="AT188" s="214" t="s">
        <v>74</v>
      </c>
      <c r="AU188" s="214" t="s">
        <v>83</v>
      </c>
      <c r="AY188" s="213" t="s">
        <v>147</v>
      </c>
      <c r="BK188" s="215">
        <f>SUM(BK189:BK220)</f>
        <v>0</v>
      </c>
    </row>
    <row r="189" s="2" customFormat="1" ht="24.15" customHeight="1">
      <c r="A189" s="37"/>
      <c r="B189" s="38"/>
      <c r="C189" s="216" t="s">
        <v>408</v>
      </c>
      <c r="D189" s="216" t="s">
        <v>148</v>
      </c>
      <c r="E189" s="217" t="s">
        <v>1189</v>
      </c>
      <c r="F189" s="218" t="s">
        <v>1190</v>
      </c>
      <c r="G189" s="219" t="s">
        <v>183</v>
      </c>
      <c r="H189" s="220">
        <v>2</v>
      </c>
      <c r="I189" s="221"/>
      <c r="J189" s="222">
        <f>ROUND(I189*H189,2)</f>
        <v>0</v>
      </c>
      <c r="K189" s="223"/>
      <c r="L189" s="43"/>
      <c r="M189" s="224" t="s">
        <v>1</v>
      </c>
      <c r="N189" s="225" t="s">
        <v>40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0.093579999999999997</v>
      </c>
      <c r="T189" s="227">
        <f>S189*H189</f>
        <v>0.18715999999999999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241</v>
      </c>
      <c r="AT189" s="228" t="s">
        <v>148</v>
      </c>
      <c r="AU189" s="228" t="s">
        <v>85</v>
      </c>
      <c r="AY189" s="16" t="s">
        <v>147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83</v>
      </c>
      <c r="BK189" s="229">
        <f>ROUND(I189*H189,2)</f>
        <v>0</v>
      </c>
      <c r="BL189" s="16" t="s">
        <v>241</v>
      </c>
      <c r="BM189" s="228" t="s">
        <v>1191</v>
      </c>
    </row>
    <row r="190" s="2" customFormat="1" ht="24.15" customHeight="1">
      <c r="A190" s="37"/>
      <c r="B190" s="38"/>
      <c r="C190" s="216" t="s">
        <v>415</v>
      </c>
      <c r="D190" s="216" t="s">
        <v>148</v>
      </c>
      <c r="E190" s="217" t="s">
        <v>1192</v>
      </c>
      <c r="F190" s="218" t="s">
        <v>1193</v>
      </c>
      <c r="G190" s="219" t="s">
        <v>161</v>
      </c>
      <c r="H190" s="220">
        <v>1</v>
      </c>
      <c r="I190" s="221"/>
      <c r="J190" s="222">
        <f>ROUND(I190*H190,2)</f>
        <v>0</v>
      </c>
      <c r="K190" s="223"/>
      <c r="L190" s="43"/>
      <c r="M190" s="224" t="s">
        <v>1</v>
      </c>
      <c r="N190" s="225" t="s">
        <v>40</v>
      </c>
      <c r="O190" s="90"/>
      <c r="P190" s="226">
        <f>O190*H190</f>
        <v>0</v>
      </c>
      <c r="Q190" s="226">
        <v>0.312</v>
      </c>
      <c r="R190" s="226">
        <f>Q190*H190</f>
        <v>0.312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241</v>
      </c>
      <c r="AT190" s="228" t="s">
        <v>148</v>
      </c>
      <c r="AU190" s="228" t="s">
        <v>85</v>
      </c>
      <c r="AY190" s="16" t="s">
        <v>147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83</v>
      </c>
      <c r="BK190" s="229">
        <f>ROUND(I190*H190,2)</f>
        <v>0</v>
      </c>
      <c r="BL190" s="16" t="s">
        <v>241</v>
      </c>
      <c r="BM190" s="228" t="s">
        <v>1194</v>
      </c>
    </row>
    <row r="191" s="2" customFormat="1">
      <c r="A191" s="37"/>
      <c r="B191" s="38"/>
      <c r="C191" s="39"/>
      <c r="D191" s="232" t="s">
        <v>232</v>
      </c>
      <c r="E191" s="39"/>
      <c r="F191" s="264" t="s">
        <v>1195</v>
      </c>
      <c r="G191" s="39"/>
      <c r="H191" s="39"/>
      <c r="I191" s="265"/>
      <c r="J191" s="39"/>
      <c r="K191" s="39"/>
      <c r="L191" s="43"/>
      <c r="M191" s="266"/>
      <c r="N191" s="267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232</v>
      </c>
      <c r="AU191" s="16" t="s">
        <v>85</v>
      </c>
    </row>
    <row r="192" s="2" customFormat="1" ht="21.75" customHeight="1">
      <c r="A192" s="37"/>
      <c r="B192" s="38"/>
      <c r="C192" s="216" t="s">
        <v>419</v>
      </c>
      <c r="D192" s="216" t="s">
        <v>148</v>
      </c>
      <c r="E192" s="217" t="s">
        <v>1196</v>
      </c>
      <c r="F192" s="218" t="s">
        <v>1197</v>
      </c>
      <c r="G192" s="219" t="s">
        <v>161</v>
      </c>
      <c r="H192" s="220">
        <v>1</v>
      </c>
      <c r="I192" s="221"/>
      <c r="J192" s="222">
        <f>ROUND(I192*H192,2)</f>
        <v>0</v>
      </c>
      <c r="K192" s="223"/>
      <c r="L192" s="43"/>
      <c r="M192" s="224" t="s">
        <v>1</v>
      </c>
      <c r="N192" s="225" t="s">
        <v>40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241</v>
      </c>
      <c r="AT192" s="228" t="s">
        <v>148</v>
      </c>
      <c r="AU192" s="228" t="s">
        <v>85</v>
      </c>
      <c r="AY192" s="16" t="s">
        <v>147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83</v>
      </c>
      <c r="BK192" s="229">
        <f>ROUND(I192*H192,2)</f>
        <v>0</v>
      </c>
      <c r="BL192" s="16" t="s">
        <v>241</v>
      </c>
      <c r="BM192" s="228" t="s">
        <v>1198</v>
      </c>
    </row>
    <row r="193" s="2" customFormat="1" ht="24.15" customHeight="1">
      <c r="A193" s="37"/>
      <c r="B193" s="38"/>
      <c r="C193" s="216" t="s">
        <v>423</v>
      </c>
      <c r="D193" s="216" t="s">
        <v>148</v>
      </c>
      <c r="E193" s="217" t="s">
        <v>1199</v>
      </c>
      <c r="F193" s="218" t="s">
        <v>1200</v>
      </c>
      <c r="G193" s="219" t="s">
        <v>161</v>
      </c>
      <c r="H193" s="220">
        <v>1</v>
      </c>
      <c r="I193" s="221"/>
      <c r="J193" s="222">
        <f>ROUND(I193*H193,2)</f>
        <v>0</v>
      </c>
      <c r="K193" s="223"/>
      <c r="L193" s="43"/>
      <c r="M193" s="224" t="s">
        <v>1</v>
      </c>
      <c r="N193" s="225" t="s">
        <v>40</v>
      </c>
      <c r="O193" s="90"/>
      <c r="P193" s="226">
        <f>O193*H193</f>
        <v>0</v>
      </c>
      <c r="Q193" s="226">
        <v>0.092899999999999996</v>
      </c>
      <c r="R193" s="226">
        <f>Q193*H193</f>
        <v>0.092899999999999996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241</v>
      </c>
      <c r="AT193" s="228" t="s">
        <v>148</v>
      </c>
      <c r="AU193" s="228" t="s">
        <v>85</v>
      </c>
      <c r="AY193" s="16" t="s">
        <v>147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83</v>
      </c>
      <c r="BK193" s="229">
        <f>ROUND(I193*H193,2)</f>
        <v>0</v>
      </c>
      <c r="BL193" s="16" t="s">
        <v>241</v>
      </c>
      <c r="BM193" s="228" t="s">
        <v>1201</v>
      </c>
    </row>
    <row r="194" s="2" customFormat="1" ht="21.75" customHeight="1">
      <c r="A194" s="37"/>
      <c r="B194" s="38"/>
      <c r="C194" s="216" t="s">
        <v>428</v>
      </c>
      <c r="D194" s="216" t="s">
        <v>148</v>
      </c>
      <c r="E194" s="217" t="s">
        <v>1202</v>
      </c>
      <c r="F194" s="218" t="s">
        <v>1203</v>
      </c>
      <c r="G194" s="219" t="s">
        <v>161</v>
      </c>
      <c r="H194" s="220">
        <v>1</v>
      </c>
      <c r="I194" s="221"/>
      <c r="J194" s="222">
        <f>ROUND(I194*H194,2)</f>
        <v>0</v>
      </c>
      <c r="K194" s="223"/>
      <c r="L194" s="43"/>
      <c r="M194" s="224" t="s">
        <v>1</v>
      </c>
      <c r="N194" s="225" t="s">
        <v>40</v>
      </c>
      <c r="O194" s="90"/>
      <c r="P194" s="226">
        <f>O194*H194</f>
        <v>0</v>
      </c>
      <c r="Q194" s="226">
        <v>0.067290000000000003</v>
      </c>
      <c r="R194" s="226">
        <f>Q194*H194</f>
        <v>0.067290000000000003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241</v>
      </c>
      <c r="AT194" s="228" t="s">
        <v>148</v>
      </c>
      <c r="AU194" s="228" t="s">
        <v>85</v>
      </c>
      <c r="AY194" s="16" t="s">
        <v>147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83</v>
      </c>
      <c r="BK194" s="229">
        <f>ROUND(I194*H194,2)</f>
        <v>0</v>
      </c>
      <c r="BL194" s="16" t="s">
        <v>241</v>
      </c>
      <c r="BM194" s="228" t="s">
        <v>1204</v>
      </c>
    </row>
    <row r="195" s="2" customFormat="1">
      <c r="A195" s="37"/>
      <c r="B195" s="38"/>
      <c r="C195" s="39"/>
      <c r="D195" s="232" t="s">
        <v>232</v>
      </c>
      <c r="E195" s="39"/>
      <c r="F195" s="264" t="s">
        <v>1205</v>
      </c>
      <c r="G195" s="39"/>
      <c r="H195" s="39"/>
      <c r="I195" s="265"/>
      <c r="J195" s="39"/>
      <c r="K195" s="39"/>
      <c r="L195" s="43"/>
      <c r="M195" s="266"/>
      <c r="N195" s="267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232</v>
      </c>
      <c r="AU195" s="16" t="s">
        <v>85</v>
      </c>
    </row>
    <row r="196" s="2" customFormat="1" ht="16.5" customHeight="1">
      <c r="A196" s="37"/>
      <c r="B196" s="38"/>
      <c r="C196" s="216" t="s">
        <v>434</v>
      </c>
      <c r="D196" s="216" t="s">
        <v>148</v>
      </c>
      <c r="E196" s="217" t="s">
        <v>1206</v>
      </c>
      <c r="F196" s="218" t="s">
        <v>1207</v>
      </c>
      <c r="G196" s="219" t="s">
        <v>770</v>
      </c>
      <c r="H196" s="220">
        <v>1</v>
      </c>
      <c r="I196" s="221"/>
      <c r="J196" s="222">
        <f>ROUND(I196*H196,2)</f>
        <v>0</v>
      </c>
      <c r="K196" s="223"/>
      <c r="L196" s="43"/>
      <c r="M196" s="224" t="s">
        <v>1</v>
      </c>
      <c r="N196" s="225" t="s">
        <v>40</v>
      </c>
      <c r="O196" s="90"/>
      <c r="P196" s="226">
        <f>O196*H196</f>
        <v>0</v>
      </c>
      <c r="Q196" s="226">
        <v>0.01023</v>
      </c>
      <c r="R196" s="226">
        <f>Q196*H196</f>
        <v>0.01023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241</v>
      </c>
      <c r="AT196" s="228" t="s">
        <v>148</v>
      </c>
      <c r="AU196" s="228" t="s">
        <v>85</v>
      </c>
      <c r="AY196" s="16" t="s">
        <v>147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83</v>
      </c>
      <c r="BK196" s="229">
        <f>ROUND(I196*H196,2)</f>
        <v>0</v>
      </c>
      <c r="BL196" s="16" t="s">
        <v>241</v>
      </c>
      <c r="BM196" s="228" t="s">
        <v>1208</v>
      </c>
    </row>
    <row r="197" s="2" customFormat="1">
      <c r="A197" s="37"/>
      <c r="B197" s="38"/>
      <c r="C197" s="39"/>
      <c r="D197" s="232" t="s">
        <v>232</v>
      </c>
      <c r="E197" s="39"/>
      <c r="F197" s="264" t="s">
        <v>1209</v>
      </c>
      <c r="G197" s="39"/>
      <c r="H197" s="39"/>
      <c r="I197" s="265"/>
      <c r="J197" s="39"/>
      <c r="K197" s="39"/>
      <c r="L197" s="43"/>
      <c r="M197" s="266"/>
      <c r="N197" s="267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232</v>
      </c>
      <c r="AU197" s="16" t="s">
        <v>85</v>
      </c>
    </row>
    <row r="198" s="2" customFormat="1" ht="24.15" customHeight="1">
      <c r="A198" s="37"/>
      <c r="B198" s="38"/>
      <c r="C198" s="216" t="s">
        <v>439</v>
      </c>
      <c r="D198" s="216" t="s">
        <v>148</v>
      </c>
      <c r="E198" s="217" t="s">
        <v>1210</v>
      </c>
      <c r="F198" s="218" t="s">
        <v>1211</v>
      </c>
      <c r="G198" s="219" t="s">
        <v>161</v>
      </c>
      <c r="H198" s="220">
        <v>1</v>
      </c>
      <c r="I198" s="221"/>
      <c r="J198" s="222">
        <f>ROUND(I198*H198,2)</f>
        <v>0</v>
      </c>
      <c r="K198" s="223"/>
      <c r="L198" s="43"/>
      <c r="M198" s="224" t="s">
        <v>1</v>
      </c>
      <c r="N198" s="225" t="s">
        <v>40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0.059999999999999998</v>
      </c>
      <c r="T198" s="227">
        <f>S198*H198</f>
        <v>0.059999999999999998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241</v>
      </c>
      <c r="AT198" s="228" t="s">
        <v>148</v>
      </c>
      <c r="AU198" s="228" t="s">
        <v>85</v>
      </c>
      <c r="AY198" s="16" t="s">
        <v>147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83</v>
      </c>
      <c r="BK198" s="229">
        <f>ROUND(I198*H198,2)</f>
        <v>0</v>
      </c>
      <c r="BL198" s="16" t="s">
        <v>241</v>
      </c>
      <c r="BM198" s="228" t="s">
        <v>1212</v>
      </c>
    </row>
    <row r="199" s="2" customFormat="1">
      <c r="A199" s="37"/>
      <c r="B199" s="38"/>
      <c r="C199" s="39"/>
      <c r="D199" s="232" t="s">
        <v>232</v>
      </c>
      <c r="E199" s="39"/>
      <c r="F199" s="264" t="s">
        <v>1213</v>
      </c>
      <c r="G199" s="39"/>
      <c r="H199" s="39"/>
      <c r="I199" s="265"/>
      <c r="J199" s="39"/>
      <c r="K199" s="39"/>
      <c r="L199" s="43"/>
      <c r="M199" s="266"/>
      <c r="N199" s="267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232</v>
      </c>
      <c r="AU199" s="16" t="s">
        <v>85</v>
      </c>
    </row>
    <row r="200" s="2" customFormat="1" ht="33" customHeight="1">
      <c r="A200" s="37"/>
      <c r="B200" s="38"/>
      <c r="C200" s="216" t="s">
        <v>443</v>
      </c>
      <c r="D200" s="216" t="s">
        <v>148</v>
      </c>
      <c r="E200" s="217" t="s">
        <v>1214</v>
      </c>
      <c r="F200" s="218" t="s">
        <v>1215</v>
      </c>
      <c r="G200" s="219" t="s">
        <v>161</v>
      </c>
      <c r="H200" s="220">
        <v>1</v>
      </c>
      <c r="I200" s="221"/>
      <c r="J200" s="222">
        <f>ROUND(I200*H200,2)</f>
        <v>0</v>
      </c>
      <c r="K200" s="223"/>
      <c r="L200" s="43"/>
      <c r="M200" s="224" t="s">
        <v>1</v>
      </c>
      <c r="N200" s="225" t="s">
        <v>40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0.022200000000000001</v>
      </c>
      <c r="T200" s="227">
        <f>S200*H200</f>
        <v>0.022200000000000001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241</v>
      </c>
      <c r="AT200" s="228" t="s">
        <v>148</v>
      </c>
      <c r="AU200" s="228" t="s">
        <v>85</v>
      </c>
      <c r="AY200" s="16" t="s">
        <v>147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83</v>
      </c>
      <c r="BK200" s="229">
        <f>ROUND(I200*H200,2)</f>
        <v>0</v>
      </c>
      <c r="BL200" s="16" t="s">
        <v>241</v>
      </c>
      <c r="BM200" s="228" t="s">
        <v>1216</v>
      </c>
    </row>
    <row r="201" s="2" customFormat="1" ht="37.8" customHeight="1">
      <c r="A201" s="37"/>
      <c r="B201" s="38"/>
      <c r="C201" s="216" t="s">
        <v>447</v>
      </c>
      <c r="D201" s="216" t="s">
        <v>148</v>
      </c>
      <c r="E201" s="217" t="s">
        <v>1217</v>
      </c>
      <c r="F201" s="218" t="s">
        <v>1218</v>
      </c>
      <c r="G201" s="219" t="s">
        <v>770</v>
      </c>
      <c r="H201" s="220">
        <v>1</v>
      </c>
      <c r="I201" s="221"/>
      <c r="J201" s="222">
        <f>ROUND(I201*H201,2)</f>
        <v>0</v>
      </c>
      <c r="K201" s="223"/>
      <c r="L201" s="43"/>
      <c r="M201" s="224" t="s">
        <v>1</v>
      </c>
      <c r="N201" s="225" t="s">
        <v>40</v>
      </c>
      <c r="O201" s="90"/>
      <c r="P201" s="226">
        <f>O201*H201</f>
        <v>0</v>
      </c>
      <c r="Q201" s="226">
        <v>0.02887</v>
      </c>
      <c r="R201" s="226">
        <f>Q201*H201</f>
        <v>0.02887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241</v>
      </c>
      <c r="AT201" s="228" t="s">
        <v>148</v>
      </c>
      <c r="AU201" s="228" t="s">
        <v>85</v>
      </c>
      <c r="AY201" s="16" t="s">
        <v>147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83</v>
      </c>
      <c r="BK201" s="229">
        <f>ROUND(I201*H201,2)</f>
        <v>0</v>
      </c>
      <c r="BL201" s="16" t="s">
        <v>241</v>
      </c>
      <c r="BM201" s="228" t="s">
        <v>1219</v>
      </c>
    </row>
    <row r="202" s="2" customFormat="1" ht="24.15" customHeight="1">
      <c r="A202" s="37"/>
      <c r="B202" s="38"/>
      <c r="C202" s="216" t="s">
        <v>453</v>
      </c>
      <c r="D202" s="216" t="s">
        <v>148</v>
      </c>
      <c r="E202" s="217" t="s">
        <v>1220</v>
      </c>
      <c r="F202" s="218" t="s">
        <v>1221</v>
      </c>
      <c r="G202" s="219" t="s">
        <v>161</v>
      </c>
      <c r="H202" s="220">
        <v>1</v>
      </c>
      <c r="I202" s="221"/>
      <c r="J202" s="222">
        <f>ROUND(I202*H202,2)</f>
        <v>0</v>
      </c>
      <c r="K202" s="223"/>
      <c r="L202" s="43"/>
      <c r="M202" s="224" t="s">
        <v>1</v>
      </c>
      <c r="N202" s="225" t="s">
        <v>40</v>
      </c>
      <c r="O202" s="90"/>
      <c r="P202" s="226">
        <f>O202*H202</f>
        <v>0</v>
      </c>
      <c r="Q202" s="226">
        <v>0.00095</v>
      </c>
      <c r="R202" s="226">
        <f>Q202*H202</f>
        <v>0.00095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241</v>
      </c>
      <c r="AT202" s="228" t="s">
        <v>148</v>
      </c>
      <c r="AU202" s="228" t="s">
        <v>85</v>
      </c>
      <c r="AY202" s="16" t="s">
        <v>147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83</v>
      </c>
      <c r="BK202" s="229">
        <f>ROUND(I202*H202,2)</f>
        <v>0</v>
      </c>
      <c r="BL202" s="16" t="s">
        <v>241</v>
      </c>
      <c r="BM202" s="228" t="s">
        <v>1222</v>
      </c>
    </row>
    <row r="203" s="2" customFormat="1" ht="16.5" customHeight="1">
      <c r="A203" s="37"/>
      <c r="B203" s="38"/>
      <c r="C203" s="216" t="s">
        <v>458</v>
      </c>
      <c r="D203" s="216" t="s">
        <v>148</v>
      </c>
      <c r="E203" s="217" t="s">
        <v>1223</v>
      </c>
      <c r="F203" s="218" t="s">
        <v>1224</v>
      </c>
      <c r="G203" s="219" t="s">
        <v>161</v>
      </c>
      <c r="H203" s="220">
        <v>2</v>
      </c>
      <c r="I203" s="221"/>
      <c r="J203" s="222">
        <f>ROUND(I203*H203,2)</f>
        <v>0</v>
      </c>
      <c r="K203" s="223"/>
      <c r="L203" s="43"/>
      <c r="M203" s="224" t="s">
        <v>1</v>
      </c>
      <c r="N203" s="225" t="s">
        <v>40</v>
      </c>
      <c r="O203" s="90"/>
      <c r="P203" s="226">
        <f>O203*H203</f>
        <v>0</v>
      </c>
      <c r="Q203" s="226">
        <v>0.0044999999999999997</v>
      </c>
      <c r="R203" s="226">
        <f>Q203*H203</f>
        <v>0.0089999999999999993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241</v>
      </c>
      <c r="AT203" s="228" t="s">
        <v>148</v>
      </c>
      <c r="AU203" s="228" t="s">
        <v>85</v>
      </c>
      <c r="AY203" s="16" t="s">
        <v>147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83</v>
      </c>
      <c r="BK203" s="229">
        <f>ROUND(I203*H203,2)</f>
        <v>0</v>
      </c>
      <c r="BL203" s="16" t="s">
        <v>241</v>
      </c>
      <c r="BM203" s="228" t="s">
        <v>1225</v>
      </c>
    </row>
    <row r="204" s="2" customFormat="1">
      <c r="A204" s="37"/>
      <c r="B204" s="38"/>
      <c r="C204" s="39"/>
      <c r="D204" s="232" t="s">
        <v>232</v>
      </c>
      <c r="E204" s="39"/>
      <c r="F204" s="264" t="s">
        <v>1226</v>
      </c>
      <c r="G204" s="39"/>
      <c r="H204" s="39"/>
      <c r="I204" s="265"/>
      <c r="J204" s="39"/>
      <c r="K204" s="39"/>
      <c r="L204" s="43"/>
      <c r="M204" s="266"/>
      <c r="N204" s="267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232</v>
      </c>
      <c r="AU204" s="16" t="s">
        <v>85</v>
      </c>
    </row>
    <row r="205" s="2" customFormat="1" ht="16.5" customHeight="1">
      <c r="A205" s="37"/>
      <c r="B205" s="38"/>
      <c r="C205" s="216" t="s">
        <v>462</v>
      </c>
      <c r="D205" s="216" t="s">
        <v>148</v>
      </c>
      <c r="E205" s="217" t="s">
        <v>1227</v>
      </c>
      <c r="F205" s="218" t="s">
        <v>1228</v>
      </c>
      <c r="G205" s="219" t="s">
        <v>161</v>
      </c>
      <c r="H205" s="220">
        <v>1</v>
      </c>
      <c r="I205" s="221"/>
      <c r="J205" s="222">
        <f>ROUND(I205*H205,2)</f>
        <v>0</v>
      </c>
      <c r="K205" s="223"/>
      <c r="L205" s="43"/>
      <c r="M205" s="224" t="s">
        <v>1</v>
      </c>
      <c r="N205" s="225" t="s">
        <v>40</v>
      </c>
      <c r="O205" s="90"/>
      <c r="P205" s="226">
        <f>O205*H205</f>
        <v>0</v>
      </c>
      <c r="Q205" s="226">
        <v>6.9999999999999994E-05</v>
      </c>
      <c r="R205" s="226">
        <f>Q205*H205</f>
        <v>6.9999999999999994E-05</v>
      </c>
      <c r="S205" s="226">
        <v>0.021000000000000001</v>
      </c>
      <c r="T205" s="227">
        <f>S205*H205</f>
        <v>0.021000000000000001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241</v>
      </c>
      <c r="AT205" s="228" t="s">
        <v>148</v>
      </c>
      <c r="AU205" s="228" t="s">
        <v>85</v>
      </c>
      <c r="AY205" s="16" t="s">
        <v>147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83</v>
      </c>
      <c r="BK205" s="229">
        <f>ROUND(I205*H205,2)</f>
        <v>0</v>
      </c>
      <c r="BL205" s="16" t="s">
        <v>241</v>
      </c>
      <c r="BM205" s="228" t="s">
        <v>1229</v>
      </c>
    </row>
    <row r="206" s="2" customFormat="1">
      <c r="A206" s="37"/>
      <c r="B206" s="38"/>
      <c r="C206" s="39"/>
      <c r="D206" s="232" t="s">
        <v>232</v>
      </c>
      <c r="E206" s="39"/>
      <c r="F206" s="264" t="s">
        <v>1230</v>
      </c>
      <c r="G206" s="39"/>
      <c r="H206" s="39"/>
      <c r="I206" s="265"/>
      <c r="J206" s="39"/>
      <c r="K206" s="39"/>
      <c r="L206" s="43"/>
      <c r="M206" s="266"/>
      <c r="N206" s="267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232</v>
      </c>
      <c r="AU206" s="16" t="s">
        <v>85</v>
      </c>
    </row>
    <row r="207" s="2" customFormat="1" ht="16.5" customHeight="1">
      <c r="A207" s="37"/>
      <c r="B207" s="38"/>
      <c r="C207" s="216" t="s">
        <v>466</v>
      </c>
      <c r="D207" s="216" t="s">
        <v>148</v>
      </c>
      <c r="E207" s="217" t="s">
        <v>1231</v>
      </c>
      <c r="F207" s="218" t="s">
        <v>1232</v>
      </c>
      <c r="G207" s="219" t="s">
        <v>161</v>
      </c>
      <c r="H207" s="220">
        <v>2</v>
      </c>
      <c r="I207" s="221"/>
      <c r="J207" s="222">
        <f>ROUND(I207*H207,2)</f>
        <v>0</v>
      </c>
      <c r="K207" s="223"/>
      <c r="L207" s="43"/>
      <c r="M207" s="224" t="s">
        <v>1</v>
      </c>
      <c r="N207" s="225" t="s">
        <v>40</v>
      </c>
      <c r="O207" s="90"/>
      <c r="P207" s="226">
        <f>O207*H207</f>
        <v>0</v>
      </c>
      <c r="Q207" s="226">
        <v>6.9999999999999994E-05</v>
      </c>
      <c r="R207" s="226">
        <f>Q207*H207</f>
        <v>0.00013999999999999999</v>
      </c>
      <c r="S207" s="226">
        <v>0.021999999999999999</v>
      </c>
      <c r="T207" s="227">
        <f>S207*H207</f>
        <v>0.043999999999999997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241</v>
      </c>
      <c r="AT207" s="228" t="s">
        <v>148</v>
      </c>
      <c r="AU207" s="228" t="s">
        <v>85</v>
      </c>
      <c r="AY207" s="16" t="s">
        <v>147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83</v>
      </c>
      <c r="BK207" s="229">
        <f>ROUND(I207*H207,2)</f>
        <v>0</v>
      </c>
      <c r="BL207" s="16" t="s">
        <v>241</v>
      </c>
      <c r="BM207" s="228" t="s">
        <v>1233</v>
      </c>
    </row>
    <row r="208" s="2" customFormat="1">
      <c r="A208" s="37"/>
      <c r="B208" s="38"/>
      <c r="C208" s="39"/>
      <c r="D208" s="232" t="s">
        <v>232</v>
      </c>
      <c r="E208" s="39"/>
      <c r="F208" s="264" t="s">
        <v>1234</v>
      </c>
      <c r="G208" s="39"/>
      <c r="H208" s="39"/>
      <c r="I208" s="265"/>
      <c r="J208" s="39"/>
      <c r="K208" s="39"/>
      <c r="L208" s="43"/>
      <c r="M208" s="266"/>
      <c r="N208" s="267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232</v>
      </c>
      <c r="AU208" s="16" t="s">
        <v>85</v>
      </c>
    </row>
    <row r="209" s="2" customFormat="1" ht="24.15" customHeight="1">
      <c r="A209" s="37"/>
      <c r="B209" s="38"/>
      <c r="C209" s="216" t="s">
        <v>470</v>
      </c>
      <c r="D209" s="216" t="s">
        <v>148</v>
      </c>
      <c r="E209" s="217" t="s">
        <v>1235</v>
      </c>
      <c r="F209" s="218" t="s">
        <v>1236</v>
      </c>
      <c r="G209" s="219" t="s">
        <v>770</v>
      </c>
      <c r="H209" s="220">
        <v>2</v>
      </c>
      <c r="I209" s="221"/>
      <c r="J209" s="222">
        <f>ROUND(I209*H209,2)</f>
        <v>0</v>
      </c>
      <c r="K209" s="223"/>
      <c r="L209" s="43"/>
      <c r="M209" s="224" t="s">
        <v>1</v>
      </c>
      <c r="N209" s="225" t="s">
        <v>40</v>
      </c>
      <c r="O209" s="90"/>
      <c r="P209" s="226">
        <f>O209*H209</f>
        <v>0</v>
      </c>
      <c r="Q209" s="226">
        <v>0.00068000000000000005</v>
      </c>
      <c r="R209" s="226">
        <f>Q209*H209</f>
        <v>0.0013600000000000001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241</v>
      </c>
      <c r="AT209" s="228" t="s">
        <v>148</v>
      </c>
      <c r="AU209" s="228" t="s">
        <v>85</v>
      </c>
      <c r="AY209" s="16" t="s">
        <v>147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83</v>
      </c>
      <c r="BK209" s="229">
        <f>ROUND(I209*H209,2)</f>
        <v>0</v>
      </c>
      <c r="BL209" s="16" t="s">
        <v>241</v>
      </c>
      <c r="BM209" s="228" t="s">
        <v>1237</v>
      </c>
    </row>
    <row r="210" s="2" customFormat="1">
      <c r="A210" s="37"/>
      <c r="B210" s="38"/>
      <c r="C210" s="39"/>
      <c r="D210" s="232" t="s">
        <v>232</v>
      </c>
      <c r="E210" s="39"/>
      <c r="F210" s="264" t="s">
        <v>1238</v>
      </c>
      <c r="G210" s="39"/>
      <c r="H210" s="39"/>
      <c r="I210" s="265"/>
      <c r="J210" s="39"/>
      <c r="K210" s="39"/>
      <c r="L210" s="43"/>
      <c r="M210" s="266"/>
      <c r="N210" s="267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232</v>
      </c>
      <c r="AU210" s="16" t="s">
        <v>85</v>
      </c>
    </row>
    <row r="211" s="2" customFormat="1" ht="24.15" customHeight="1">
      <c r="A211" s="37"/>
      <c r="B211" s="38"/>
      <c r="C211" s="242" t="s">
        <v>474</v>
      </c>
      <c r="D211" s="242" t="s">
        <v>158</v>
      </c>
      <c r="E211" s="243" t="s">
        <v>1239</v>
      </c>
      <c r="F211" s="244" t="s">
        <v>1240</v>
      </c>
      <c r="G211" s="245" t="s">
        <v>161</v>
      </c>
      <c r="H211" s="246">
        <v>1</v>
      </c>
      <c r="I211" s="247"/>
      <c r="J211" s="248">
        <f>ROUND(I211*H211,2)</f>
        <v>0</v>
      </c>
      <c r="K211" s="249"/>
      <c r="L211" s="250"/>
      <c r="M211" s="251" t="s">
        <v>1</v>
      </c>
      <c r="N211" s="252" t="s">
        <v>40</v>
      </c>
      <c r="O211" s="90"/>
      <c r="P211" s="226">
        <f>O211*H211</f>
        <v>0</v>
      </c>
      <c r="Q211" s="226">
        <v>0.0022000000000000001</v>
      </c>
      <c r="R211" s="226">
        <f>Q211*H211</f>
        <v>0.0022000000000000001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345</v>
      </c>
      <c r="AT211" s="228" t="s">
        <v>158</v>
      </c>
      <c r="AU211" s="228" t="s">
        <v>85</v>
      </c>
      <c r="AY211" s="16" t="s">
        <v>147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83</v>
      </c>
      <c r="BK211" s="229">
        <f>ROUND(I211*H211,2)</f>
        <v>0</v>
      </c>
      <c r="BL211" s="16" t="s">
        <v>241</v>
      </c>
      <c r="BM211" s="228" t="s">
        <v>1241</v>
      </c>
    </row>
    <row r="212" s="2" customFormat="1" ht="24.15" customHeight="1">
      <c r="A212" s="37"/>
      <c r="B212" s="38"/>
      <c r="C212" s="216" t="s">
        <v>478</v>
      </c>
      <c r="D212" s="216" t="s">
        <v>148</v>
      </c>
      <c r="E212" s="217" t="s">
        <v>1242</v>
      </c>
      <c r="F212" s="218" t="s">
        <v>1243</v>
      </c>
      <c r="G212" s="219" t="s">
        <v>770</v>
      </c>
      <c r="H212" s="220">
        <v>2</v>
      </c>
      <c r="I212" s="221"/>
      <c r="J212" s="222">
        <f>ROUND(I212*H212,2)</f>
        <v>0</v>
      </c>
      <c r="K212" s="223"/>
      <c r="L212" s="43"/>
      <c r="M212" s="224" t="s">
        <v>1</v>
      </c>
      <c r="N212" s="225" t="s">
        <v>40</v>
      </c>
      <c r="O212" s="90"/>
      <c r="P212" s="226">
        <f>O212*H212</f>
        <v>0</v>
      </c>
      <c r="Q212" s="226">
        <v>0.0035400000000000002</v>
      </c>
      <c r="R212" s="226">
        <f>Q212*H212</f>
        <v>0.0070800000000000004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241</v>
      </c>
      <c r="AT212" s="228" t="s">
        <v>148</v>
      </c>
      <c r="AU212" s="228" t="s">
        <v>85</v>
      </c>
      <c r="AY212" s="16" t="s">
        <v>147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83</v>
      </c>
      <c r="BK212" s="229">
        <f>ROUND(I212*H212,2)</f>
        <v>0</v>
      </c>
      <c r="BL212" s="16" t="s">
        <v>241</v>
      </c>
      <c r="BM212" s="228" t="s">
        <v>1244</v>
      </c>
    </row>
    <row r="213" s="2" customFormat="1">
      <c r="A213" s="37"/>
      <c r="B213" s="38"/>
      <c r="C213" s="39"/>
      <c r="D213" s="232" t="s">
        <v>232</v>
      </c>
      <c r="E213" s="39"/>
      <c r="F213" s="264" t="s">
        <v>1245</v>
      </c>
      <c r="G213" s="39"/>
      <c r="H213" s="39"/>
      <c r="I213" s="265"/>
      <c r="J213" s="39"/>
      <c r="K213" s="39"/>
      <c r="L213" s="43"/>
      <c r="M213" s="266"/>
      <c r="N213" s="267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232</v>
      </c>
      <c r="AU213" s="16" t="s">
        <v>85</v>
      </c>
    </row>
    <row r="214" s="2" customFormat="1" ht="16.5" customHeight="1">
      <c r="A214" s="37"/>
      <c r="B214" s="38"/>
      <c r="C214" s="242" t="s">
        <v>483</v>
      </c>
      <c r="D214" s="242" t="s">
        <v>158</v>
      </c>
      <c r="E214" s="243" t="s">
        <v>1246</v>
      </c>
      <c r="F214" s="244" t="s">
        <v>1247</v>
      </c>
      <c r="G214" s="245" t="s">
        <v>161</v>
      </c>
      <c r="H214" s="246">
        <v>1</v>
      </c>
      <c r="I214" s="247"/>
      <c r="J214" s="248">
        <f>ROUND(I214*H214,2)</f>
        <v>0</v>
      </c>
      <c r="K214" s="249"/>
      <c r="L214" s="250"/>
      <c r="M214" s="251" t="s">
        <v>1</v>
      </c>
      <c r="N214" s="252" t="s">
        <v>40</v>
      </c>
      <c r="O214" s="90"/>
      <c r="P214" s="226">
        <f>O214*H214</f>
        <v>0</v>
      </c>
      <c r="Q214" s="226">
        <v>0.0091999999999999998</v>
      </c>
      <c r="R214" s="226">
        <f>Q214*H214</f>
        <v>0.0091999999999999998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345</v>
      </c>
      <c r="AT214" s="228" t="s">
        <v>158</v>
      </c>
      <c r="AU214" s="228" t="s">
        <v>85</v>
      </c>
      <c r="AY214" s="16" t="s">
        <v>147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83</v>
      </c>
      <c r="BK214" s="229">
        <f>ROUND(I214*H214,2)</f>
        <v>0</v>
      </c>
      <c r="BL214" s="16" t="s">
        <v>241</v>
      </c>
      <c r="BM214" s="228" t="s">
        <v>1248</v>
      </c>
    </row>
    <row r="215" s="2" customFormat="1" ht="24.15" customHeight="1">
      <c r="A215" s="37"/>
      <c r="B215" s="38"/>
      <c r="C215" s="216" t="s">
        <v>487</v>
      </c>
      <c r="D215" s="216" t="s">
        <v>148</v>
      </c>
      <c r="E215" s="217" t="s">
        <v>1249</v>
      </c>
      <c r="F215" s="218" t="s">
        <v>1250</v>
      </c>
      <c r="G215" s="219" t="s">
        <v>770</v>
      </c>
      <c r="H215" s="220">
        <v>1</v>
      </c>
      <c r="I215" s="221"/>
      <c r="J215" s="222">
        <f>ROUND(I215*H215,2)</f>
        <v>0</v>
      </c>
      <c r="K215" s="223"/>
      <c r="L215" s="43"/>
      <c r="M215" s="224" t="s">
        <v>1</v>
      </c>
      <c r="N215" s="225" t="s">
        <v>40</v>
      </c>
      <c r="O215" s="90"/>
      <c r="P215" s="226">
        <f>O215*H215</f>
        <v>0</v>
      </c>
      <c r="Q215" s="226">
        <v>0.0037000000000000002</v>
      </c>
      <c r="R215" s="226">
        <f>Q215*H215</f>
        <v>0.0037000000000000002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241</v>
      </c>
      <c r="AT215" s="228" t="s">
        <v>148</v>
      </c>
      <c r="AU215" s="228" t="s">
        <v>85</v>
      </c>
      <c r="AY215" s="16" t="s">
        <v>147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83</v>
      </c>
      <c r="BK215" s="229">
        <f>ROUND(I215*H215,2)</f>
        <v>0</v>
      </c>
      <c r="BL215" s="16" t="s">
        <v>241</v>
      </c>
      <c r="BM215" s="228" t="s">
        <v>1251</v>
      </c>
    </row>
    <row r="216" s="2" customFormat="1" ht="16.5" customHeight="1">
      <c r="A216" s="37"/>
      <c r="B216" s="38"/>
      <c r="C216" s="242" t="s">
        <v>205</v>
      </c>
      <c r="D216" s="242" t="s">
        <v>158</v>
      </c>
      <c r="E216" s="243" t="s">
        <v>1252</v>
      </c>
      <c r="F216" s="244" t="s">
        <v>1253</v>
      </c>
      <c r="G216" s="245" t="s">
        <v>161</v>
      </c>
      <c r="H216" s="246">
        <v>1</v>
      </c>
      <c r="I216" s="247"/>
      <c r="J216" s="248">
        <f>ROUND(I216*H216,2)</f>
        <v>0</v>
      </c>
      <c r="K216" s="249"/>
      <c r="L216" s="250"/>
      <c r="M216" s="251" t="s">
        <v>1</v>
      </c>
      <c r="N216" s="252" t="s">
        <v>40</v>
      </c>
      <c r="O216" s="90"/>
      <c r="P216" s="226">
        <f>O216*H216</f>
        <v>0</v>
      </c>
      <c r="Q216" s="226">
        <v>0.014200000000000001</v>
      </c>
      <c r="R216" s="226">
        <f>Q216*H216</f>
        <v>0.014200000000000001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345</v>
      </c>
      <c r="AT216" s="228" t="s">
        <v>158</v>
      </c>
      <c r="AU216" s="228" t="s">
        <v>85</v>
      </c>
      <c r="AY216" s="16" t="s">
        <v>147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83</v>
      </c>
      <c r="BK216" s="229">
        <f>ROUND(I216*H216,2)</f>
        <v>0</v>
      </c>
      <c r="BL216" s="16" t="s">
        <v>241</v>
      </c>
      <c r="BM216" s="228" t="s">
        <v>1254</v>
      </c>
    </row>
    <row r="217" s="2" customFormat="1" ht="16.5" customHeight="1">
      <c r="A217" s="37"/>
      <c r="B217" s="38"/>
      <c r="C217" s="216" t="s">
        <v>496</v>
      </c>
      <c r="D217" s="216" t="s">
        <v>148</v>
      </c>
      <c r="E217" s="217" t="s">
        <v>1255</v>
      </c>
      <c r="F217" s="218" t="s">
        <v>1256</v>
      </c>
      <c r="G217" s="219" t="s">
        <v>770</v>
      </c>
      <c r="H217" s="220">
        <v>1</v>
      </c>
      <c r="I217" s="221"/>
      <c r="J217" s="222">
        <f>ROUND(I217*H217,2)</f>
        <v>0</v>
      </c>
      <c r="K217" s="223"/>
      <c r="L217" s="43"/>
      <c r="M217" s="224" t="s">
        <v>1</v>
      </c>
      <c r="N217" s="225" t="s">
        <v>40</v>
      </c>
      <c r="O217" s="90"/>
      <c r="P217" s="226">
        <f>O217*H217</f>
        <v>0</v>
      </c>
      <c r="Q217" s="226">
        <v>0.0011199999999999999</v>
      </c>
      <c r="R217" s="226">
        <f>Q217*H217</f>
        <v>0.0011199999999999999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241</v>
      </c>
      <c r="AT217" s="228" t="s">
        <v>148</v>
      </c>
      <c r="AU217" s="228" t="s">
        <v>85</v>
      </c>
      <c r="AY217" s="16" t="s">
        <v>147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83</v>
      </c>
      <c r="BK217" s="229">
        <f>ROUND(I217*H217,2)</f>
        <v>0</v>
      </c>
      <c r="BL217" s="16" t="s">
        <v>241</v>
      </c>
      <c r="BM217" s="228" t="s">
        <v>1257</v>
      </c>
    </row>
    <row r="218" s="2" customFormat="1" ht="16.5" customHeight="1">
      <c r="A218" s="37"/>
      <c r="B218" s="38"/>
      <c r="C218" s="242" t="s">
        <v>264</v>
      </c>
      <c r="D218" s="242" t="s">
        <v>158</v>
      </c>
      <c r="E218" s="243" t="s">
        <v>813</v>
      </c>
      <c r="F218" s="244" t="s">
        <v>1258</v>
      </c>
      <c r="G218" s="245" t="s">
        <v>456</v>
      </c>
      <c r="H218" s="246">
        <v>11</v>
      </c>
      <c r="I218" s="247"/>
      <c r="J218" s="248">
        <f>ROUND(I218*H218,2)</f>
        <v>0</v>
      </c>
      <c r="K218" s="249"/>
      <c r="L218" s="250"/>
      <c r="M218" s="251" t="s">
        <v>1</v>
      </c>
      <c r="N218" s="252" t="s">
        <v>40</v>
      </c>
      <c r="O218" s="90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345</v>
      </c>
      <c r="AT218" s="228" t="s">
        <v>158</v>
      </c>
      <c r="AU218" s="228" t="s">
        <v>85</v>
      </c>
      <c r="AY218" s="16" t="s">
        <v>147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83</v>
      </c>
      <c r="BK218" s="229">
        <f>ROUND(I218*H218,2)</f>
        <v>0</v>
      </c>
      <c r="BL218" s="16" t="s">
        <v>241</v>
      </c>
      <c r="BM218" s="228" t="s">
        <v>1259</v>
      </c>
    </row>
    <row r="219" s="2" customFormat="1" ht="21.75" customHeight="1">
      <c r="A219" s="37"/>
      <c r="B219" s="38"/>
      <c r="C219" s="216" t="s">
        <v>319</v>
      </c>
      <c r="D219" s="216" t="s">
        <v>148</v>
      </c>
      <c r="E219" s="217" t="s">
        <v>1260</v>
      </c>
      <c r="F219" s="218" t="s">
        <v>1261</v>
      </c>
      <c r="G219" s="219" t="s">
        <v>296</v>
      </c>
      <c r="H219" s="220">
        <v>0.56000000000000005</v>
      </c>
      <c r="I219" s="221"/>
      <c r="J219" s="222">
        <f>ROUND(I219*H219,2)</f>
        <v>0</v>
      </c>
      <c r="K219" s="223"/>
      <c r="L219" s="43"/>
      <c r="M219" s="224" t="s">
        <v>1</v>
      </c>
      <c r="N219" s="225" t="s">
        <v>40</v>
      </c>
      <c r="O219" s="90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152</v>
      </c>
      <c r="AT219" s="228" t="s">
        <v>148</v>
      </c>
      <c r="AU219" s="228" t="s">
        <v>85</v>
      </c>
      <c r="AY219" s="16" t="s">
        <v>147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83</v>
      </c>
      <c r="BK219" s="229">
        <f>ROUND(I219*H219,2)</f>
        <v>0</v>
      </c>
      <c r="BL219" s="16" t="s">
        <v>152</v>
      </c>
      <c r="BM219" s="228" t="s">
        <v>1262</v>
      </c>
    </row>
    <row r="220" s="2" customFormat="1" ht="24.15" customHeight="1">
      <c r="A220" s="37"/>
      <c r="B220" s="38"/>
      <c r="C220" s="216" t="s">
        <v>511</v>
      </c>
      <c r="D220" s="216" t="s">
        <v>148</v>
      </c>
      <c r="E220" s="217" t="s">
        <v>1263</v>
      </c>
      <c r="F220" s="218" t="s">
        <v>1264</v>
      </c>
      <c r="G220" s="219" t="s">
        <v>296</v>
      </c>
      <c r="H220" s="220">
        <v>0.56000000000000005</v>
      </c>
      <c r="I220" s="221"/>
      <c r="J220" s="222">
        <f>ROUND(I220*H220,2)</f>
        <v>0</v>
      </c>
      <c r="K220" s="223"/>
      <c r="L220" s="43"/>
      <c r="M220" s="224" t="s">
        <v>1</v>
      </c>
      <c r="N220" s="225" t="s">
        <v>40</v>
      </c>
      <c r="O220" s="90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241</v>
      </c>
      <c r="AT220" s="228" t="s">
        <v>148</v>
      </c>
      <c r="AU220" s="228" t="s">
        <v>85</v>
      </c>
      <c r="AY220" s="16" t="s">
        <v>147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83</v>
      </c>
      <c r="BK220" s="229">
        <f>ROUND(I220*H220,2)</f>
        <v>0</v>
      </c>
      <c r="BL220" s="16" t="s">
        <v>241</v>
      </c>
      <c r="BM220" s="228" t="s">
        <v>1265</v>
      </c>
    </row>
    <row r="221" s="12" customFormat="1" ht="22.8" customHeight="1">
      <c r="A221" s="12"/>
      <c r="B221" s="202"/>
      <c r="C221" s="203"/>
      <c r="D221" s="204" t="s">
        <v>74</v>
      </c>
      <c r="E221" s="268" t="s">
        <v>1266</v>
      </c>
      <c r="F221" s="268" t="s">
        <v>1267</v>
      </c>
      <c r="G221" s="203"/>
      <c r="H221" s="203"/>
      <c r="I221" s="206"/>
      <c r="J221" s="269">
        <f>BK221</f>
        <v>0</v>
      </c>
      <c r="K221" s="203"/>
      <c r="L221" s="208"/>
      <c r="M221" s="209"/>
      <c r="N221" s="210"/>
      <c r="O221" s="210"/>
      <c r="P221" s="211">
        <f>SUM(P222:P241)</f>
        <v>0</v>
      </c>
      <c r="Q221" s="210"/>
      <c r="R221" s="211">
        <f>SUM(R222:R241)</f>
        <v>1.51051</v>
      </c>
      <c r="S221" s="210"/>
      <c r="T221" s="212">
        <f>SUM(T222:T241)</f>
        <v>2.0866000000000002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85</v>
      </c>
      <c r="AT221" s="214" t="s">
        <v>74</v>
      </c>
      <c r="AU221" s="214" t="s">
        <v>83</v>
      </c>
      <c r="AY221" s="213" t="s">
        <v>147</v>
      </c>
      <c r="BK221" s="215">
        <f>SUM(BK222:BK241)</f>
        <v>0</v>
      </c>
    </row>
    <row r="222" s="2" customFormat="1" ht="21.75" customHeight="1">
      <c r="A222" s="37"/>
      <c r="B222" s="38"/>
      <c r="C222" s="216" t="s">
        <v>517</v>
      </c>
      <c r="D222" s="216" t="s">
        <v>148</v>
      </c>
      <c r="E222" s="217" t="s">
        <v>1268</v>
      </c>
      <c r="F222" s="218" t="s">
        <v>1269</v>
      </c>
      <c r="G222" s="219" t="s">
        <v>183</v>
      </c>
      <c r="H222" s="220">
        <v>52</v>
      </c>
      <c r="I222" s="221"/>
      <c r="J222" s="222">
        <f>ROUND(I222*H222,2)</f>
        <v>0</v>
      </c>
      <c r="K222" s="223"/>
      <c r="L222" s="43"/>
      <c r="M222" s="224" t="s">
        <v>1</v>
      </c>
      <c r="N222" s="225" t="s">
        <v>40</v>
      </c>
      <c r="O222" s="90"/>
      <c r="P222" s="226">
        <f>O222*H222</f>
        <v>0</v>
      </c>
      <c r="Q222" s="226">
        <v>2.0000000000000002E-05</v>
      </c>
      <c r="R222" s="226">
        <f>Q222*H222</f>
        <v>0.0010400000000000001</v>
      </c>
      <c r="S222" s="226">
        <v>0.001</v>
      </c>
      <c r="T222" s="227">
        <f>S222*H222</f>
        <v>0.052000000000000005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241</v>
      </c>
      <c r="AT222" s="228" t="s">
        <v>148</v>
      </c>
      <c r="AU222" s="228" t="s">
        <v>85</v>
      </c>
      <c r="AY222" s="16" t="s">
        <v>147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83</v>
      </c>
      <c r="BK222" s="229">
        <f>ROUND(I222*H222,2)</f>
        <v>0</v>
      </c>
      <c r="BL222" s="16" t="s">
        <v>241</v>
      </c>
      <c r="BM222" s="228" t="s">
        <v>1270</v>
      </c>
    </row>
    <row r="223" s="2" customFormat="1" ht="24.15" customHeight="1">
      <c r="A223" s="37"/>
      <c r="B223" s="38"/>
      <c r="C223" s="216" t="s">
        <v>522</v>
      </c>
      <c r="D223" s="216" t="s">
        <v>148</v>
      </c>
      <c r="E223" s="217" t="s">
        <v>1271</v>
      </c>
      <c r="F223" s="218" t="s">
        <v>1272</v>
      </c>
      <c r="G223" s="219" t="s">
        <v>183</v>
      </c>
      <c r="H223" s="220">
        <v>65</v>
      </c>
      <c r="I223" s="221"/>
      <c r="J223" s="222">
        <f>ROUND(I223*H223,2)</f>
        <v>0</v>
      </c>
      <c r="K223" s="223"/>
      <c r="L223" s="43"/>
      <c r="M223" s="224" t="s">
        <v>1</v>
      </c>
      <c r="N223" s="225" t="s">
        <v>40</v>
      </c>
      <c r="O223" s="90"/>
      <c r="P223" s="226">
        <f>O223*H223</f>
        <v>0</v>
      </c>
      <c r="Q223" s="226">
        <v>2.0000000000000002E-05</v>
      </c>
      <c r="R223" s="226">
        <f>Q223*H223</f>
        <v>0.0013000000000000002</v>
      </c>
      <c r="S223" s="226">
        <v>0.0032000000000000002</v>
      </c>
      <c r="T223" s="227">
        <f>S223*H223</f>
        <v>0.20800000000000002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241</v>
      </c>
      <c r="AT223" s="228" t="s">
        <v>148</v>
      </c>
      <c r="AU223" s="228" t="s">
        <v>85</v>
      </c>
      <c r="AY223" s="16" t="s">
        <v>147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83</v>
      </c>
      <c r="BK223" s="229">
        <f>ROUND(I223*H223,2)</f>
        <v>0</v>
      </c>
      <c r="BL223" s="16" t="s">
        <v>241</v>
      </c>
      <c r="BM223" s="228" t="s">
        <v>1273</v>
      </c>
    </row>
    <row r="224" s="2" customFormat="1" ht="24.15" customHeight="1">
      <c r="A224" s="37"/>
      <c r="B224" s="38"/>
      <c r="C224" s="216" t="s">
        <v>527</v>
      </c>
      <c r="D224" s="216" t="s">
        <v>148</v>
      </c>
      <c r="E224" s="217" t="s">
        <v>1274</v>
      </c>
      <c r="F224" s="218" t="s">
        <v>1275</v>
      </c>
      <c r="G224" s="219" t="s">
        <v>183</v>
      </c>
      <c r="H224" s="220">
        <v>75</v>
      </c>
      <c r="I224" s="221"/>
      <c r="J224" s="222">
        <f>ROUND(I224*H224,2)</f>
        <v>0</v>
      </c>
      <c r="K224" s="223"/>
      <c r="L224" s="43"/>
      <c r="M224" s="224" t="s">
        <v>1</v>
      </c>
      <c r="N224" s="225" t="s">
        <v>40</v>
      </c>
      <c r="O224" s="90"/>
      <c r="P224" s="226">
        <f>O224*H224</f>
        <v>0</v>
      </c>
      <c r="Q224" s="226">
        <v>5.0000000000000002E-05</v>
      </c>
      <c r="R224" s="226">
        <f>Q224*H224</f>
        <v>0.0037500000000000003</v>
      </c>
      <c r="S224" s="226">
        <v>0.0053200000000000001</v>
      </c>
      <c r="T224" s="227">
        <f>S224*H224</f>
        <v>0.39900000000000002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241</v>
      </c>
      <c r="AT224" s="228" t="s">
        <v>148</v>
      </c>
      <c r="AU224" s="228" t="s">
        <v>85</v>
      </c>
      <c r="AY224" s="16" t="s">
        <v>147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83</v>
      </c>
      <c r="BK224" s="229">
        <f>ROUND(I224*H224,2)</f>
        <v>0</v>
      </c>
      <c r="BL224" s="16" t="s">
        <v>241</v>
      </c>
      <c r="BM224" s="228" t="s">
        <v>1276</v>
      </c>
    </row>
    <row r="225" s="2" customFormat="1" ht="24.15" customHeight="1">
      <c r="A225" s="37"/>
      <c r="B225" s="38"/>
      <c r="C225" s="216" t="s">
        <v>532</v>
      </c>
      <c r="D225" s="216" t="s">
        <v>148</v>
      </c>
      <c r="E225" s="217" t="s">
        <v>1277</v>
      </c>
      <c r="F225" s="218" t="s">
        <v>1278</v>
      </c>
      <c r="G225" s="219" t="s">
        <v>183</v>
      </c>
      <c r="H225" s="220">
        <v>165</v>
      </c>
      <c r="I225" s="221"/>
      <c r="J225" s="222">
        <f>ROUND(I225*H225,2)</f>
        <v>0</v>
      </c>
      <c r="K225" s="223"/>
      <c r="L225" s="43"/>
      <c r="M225" s="224" t="s">
        <v>1</v>
      </c>
      <c r="N225" s="225" t="s">
        <v>40</v>
      </c>
      <c r="O225" s="90"/>
      <c r="P225" s="226">
        <f>O225*H225</f>
        <v>0</v>
      </c>
      <c r="Q225" s="226">
        <v>9.0000000000000006E-05</v>
      </c>
      <c r="R225" s="226">
        <f>Q225*H225</f>
        <v>0.01485</v>
      </c>
      <c r="S225" s="226">
        <v>0.0085800000000000008</v>
      </c>
      <c r="T225" s="227">
        <f>S225*H225</f>
        <v>1.4157000000000002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241</v>
      </c>
      <c r="AT225" s="228" t="s">
        <v>148</v>
      </c>
      <c r="AU225" s="228" t="s">
        <v>85</v>
      </c>
      <c r="AY225" s="16" t="s">
        <v>147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83</v>
      </c>
      <c r="BK225" s="229">
        <f>ROUND(I225*H225,2)</f>
        <v>0</v>
      </c>
      <c r="BL225" s="16" t="s">
        <v>241</v>
      </c>
      <c r="BM225" s="228" t="s">
        <v>1279</v>
      </c>
    </row>
    <row r="226" s="2" customFormat="1" ht="24.15" customHeight="1">
      <c r="A226" s="37"/>
      <c r="B226" s="38"/>
      <c r="C226" s="216" t="s">
        <v>537</v>
      </c>
      <c r="D226" s="216" t="s">
        <v>148</v>
      </c>
      <c r="E226" s="217" t="s">
        <v>1280</v>
      </c>
      <c r="F226" s="218" t="s">
        <v>1281</v>
      </c>
      <c r="G226" s="219" t="s">
        <v>183</v>
      </c>
      <c r="H226" s="220">
        <v>8</v>
      </c>
      <c r="I226" s="221"/>
      <c r="J226" s="222">
        <f>ROUND(I226*H226,2)</f>
        <v>0</v>
      </c>
      <c r="K226" s="223"/>
      <c r="L226" s="43"/>
      <c r="M226" s="224" t="s">
        <v>1</v>
      </c>
      <c r="N226" s="225" t="s">
        <v>40</v>
      </c>
      <c r="O226" s="90"/>
      <c r="P226" s="226">
        <f>O226*H226</f>
        <v>0</v>
      </c>
      <c r="Q226" s="226">
        <v>0.0037599999999999999</v>
      </c>
      <c r="R226" s="226">
        <f>Q226*H226</f>
        <v>0.030079999999999999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241</v>
      </c>
      <c r="AT226" s="228" t="s">
        <v>148</v>
      </c>
      <c r="AU226" s="228" t="s">
        <v>85</v>
      </c>
      <c r="AY226" s="16" t="s">
        <v>147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83</v>
      </c>
      <c r="BK226" s="229">
        <f>ROUND(I226*H226,2)</f>
        <v>0</v>
      </c>
      <c r="BL226" s="16" t="s">
        <v>241</v>
      </c>
      <c r="BM226" s="228" t="s">
        <v>1282</v>
      </c>
    </row>
    <row r="227" s="2" customFormat="1" ht="24.15" customHeight="1">
      <c r="A227" s="37"/>
      <c r="B227" s="38"/>
      <c r="C227" s="216" t="s">
        <v>541</v>
      </c>
      <c r="D227" s="216" t="s">
        <v>148</v>
      </c>
      <c r="E227" s="217" t="s">
        <v>1283</v>
      </c>
      <c r="F227" s="218" t="s">
        <v>1284</v>
      </c>
      <c r="G227" s="219" t="s">
        <v>183</v>
      </c>
      <c r="H227" s="220">
        <v>24</v>
      </c>
      <c r="I227" s="221"/>
      <c r="J227" s="222">
        <f>ROUND(I227*H227,2)</f>
        <v>0</v>
      </c>
      <c r="K227" s="223"/>
      <c r="L227" s="43"/>
      <c r="M227" s="224" t="s">
        <v>1</v>
      </c>
      <c r="N227" s="225" t="s">
        <v>40</v>
      </c>
      <c r="O227" s="90"/>
      <c r="P227" s="226">
        <f>O227*H227</f>
        <v>0</v>
      </c>
      <c r="Q227" s="226">
        <v>0.00792</v>
      </c>
      <c r="R227" s="226">
        <f>Q227*H227</f>
        <v>0.19008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241</v>
      </c>
      <c r="AT227" s="228" t="s">
        <v>148</v>
      </c>
      <c r="AU227" s="228" t="s">
        <v>85</v>
      </c>
      <c r="AY227" s="16" t="s">
        <v>147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83</v>
      </c>
      <c r="BK227" s="229">
        <f>ROUND(I227*H227,2)</f>
        <v>0</v>
      </c>
      <c r="BL227" s="16" t="s">
        <v>241</v>
      </c>
      <c r="BM227" s="228" t="s">
        <v>1285</v>
      </c>
    </row>
    <row r="228" s="2" customFormat="1" ht="37.8" customHeight="1">
      <c r="A228" s="37"/>
      <c r="B228" s="38"/>
      <c r="C228" s="216" t="s">
        <v>546</v>
      </c>
      <c r="D228" s="216" t="s">
        <v>148</v>
      </c>
      <c r="E228" s="217" t="s">
        <v>1286</v>
      </c>
      <c r="F228" s="218" t="s">
        <v>1287</v>
      </c>
      <c r="G228" s="219" t="s">
        <v>183</v>
      </c>
      <c r="H228" s="220">
        <v>215</v>
      </c>
      <c r="I228" s="221"/>
      <c r="J228" s="222">
        <f>ROUND(I228*H228,2)</f>
        <v>0</v>
      </c>
      <c r="K228" s="223"/>
      <c r="L228" s="43"/>
      <c r="M228" s="224" t="s">
        <v>1</v>
      </c>
      <c r="N228" s="225" t="s">
        <v>40</v>
      </c>
      <c r="O228" s="90"/>
      <c r="P228" s="226">
        <f>O228*H228</f>
        <v>0</v>
      </c>
      <c r="Q228" s="226">
        <v>0.00051000000000000004</v>
      </c>
      <c r="R228" s="226">
        <f>Q228*H228</f>
        <v>0.10965000000000001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241</v>
      </c>
      <c r="AT228" s="228" t="s">
        <v>148</v>
      </c>
      <c r="AU228" s="228" t="s">
        <v>85</v>
      </c>
      <c r="AY228" s="16" t="s">
        <v>147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83</v>
      </c>
      <c r="BK228" s="229">
        <f>ROUND(I228*H228,2)</f>
        <v>0</v>
      </c>
      <c r="BL228" s="16" t="s">
        <v>241</v>
      </c>
      <c r="BM228" s="228" t="s">
        <v>1288</v>
      </c>
    </row>
    <row r="229" s="2" customFormat="1" ht="37.8" customHeight="1">
      <c r="A229" s="37"/>
      <c r="B229" s="38"/>
      <c r="C229" s="216" t="s">
        <v>551</v>
      </c>
      <c r="D229" s="216" t="s">
        <v>148</v>
      </c>
      <c r="E229" s="217" t="s">
        <v>1289</v>
      </c>
      <c r="F229" s="218" t="s">
        <v>1290</v>
      </c>
      <c r="G229" s="219" t="s">
        <v>183</v>
      </c>
      <c r="H229" s="220">
        <v>190</v>
      </c>
      <c r="I229" s="221"/>
      <c r="J229" s="222">
        <f>ROUND(I229*H229,2)</f>
        <v>0</v>
      </c>
      <c r="K229" s="223"/>
      <c r="L229" s="43"/>
      <c r="M229" s="224" t="s">
        <v>1</v>
      </c>
      <c r="N229" s="225" t="s">
        <v>40</v>
      </c>
      <c r="O229" s="90"/>
      <c r="P229" s="226">
        <f>O229*H229</f>
        <v>0</v>
      </c>
      <c r="Q229" s="226">
        <v>0.00062</v>
      </c>
      <c r="R229" s="226">
        <f>Q229*H229</f>
        <v>0.1178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241</v>
      </c>
      <c r="AT229" s="228" t="s">
        <v>148</v>
      </c>
      <c r="AU229" s="228" t="s">
        <v>85</v>
      </c>
      <c r="AY229" s="16" t="s">
        <v>147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83</v>
      </c>
      <c r="BK229" s="229">
        <f>ROUND(I229*H229,2)</f>
        <v>0</v>
      </c>
      <c r="BL229" s="16" t="s">
        <v>241</v>
      </c>
      <c r="BM229" s="228" t="s">
        <v>1291</v>
      </c>
    </row>
    <row r="230" s="2" customFormat="1" ht="37.8" customHeight="1">
      <c r="A230" s="37"/>
      <c r="B230" s="38"/>
      <c r="C230" s="216" t="s">
        <v>555</v>
      </c>
      <c r="D230" s="216" t="s">
        <v>148</v>
      </c>
      <c r="E230" s="217" t="s">
        <v>1292</v>
      </c>
      <c r="F230" s="218" t="s">
        <v>1293</v>
      </c>
      <c r="G230" s="219" t="s">
        <v>183</v>
      </c>
      <c r="H230" s="220">
        <v>62</v>
      </c>
      <c r="I230" s="221"/>
      <c r="J230" s="222">
        <f>ROUND(I230*H230,2)</f>
        <v>0</v>
      </c>
      <c r="K230" s="223"/>
      <c r="L230" s="43"/>
      <c r="M230" s="224" t="s">
        <v>1</v>
      </c>
      <c r="N230" s="225" t="s">
        <v>40</v>
      </c>
      <c r="O230" s="90"/>
      <c r="P230" s="226">
        <f>O230*H230</f>
        <v>0</v>
      </c>
      <c r="Q230" s="226">
        <v>0.00095</v>
      </c>
      <c r="R230" s="226">
        <f>Q230*H230</f>
        <v>0.058900000000000001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241</v>
      </c>
      <c r="AT230" s="228" t="s">
        <v>148</v>
      </c>
      <c r="AU230" s="228" t="s">
        <v>85</v>
      </c>
      <c r="AY230" s="16" t="s">
        <v>147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83</v>
      </c>
      <c r="BK230" s="229">
        <f>ROUND(I230*H230,2)</f>
        <v>0</v>
      </c>
      <c r="BL230" s="16" t="s">
        <v>241</v>
      </c>
      <c r="BM230" s="228" t="s">
        <v>1294</v>
      </c>
    </row>
    <row r="231" s="2" customFormat="1" ht="37.8" customHeight="1">
      <c r="A231" s="37"/>
      <c r="B231" s="38"/>
      <c r="C231" s="216" t="s">
        <v>561</v>
      </c>
      <c r="D231" s="216" t="s">
        <v>148</v>
      </c>
      <c r="E231" s="217" t="s">
        <v>1295</v>
      </c>
      <c r="F231" s="218" t="s">
        <v>1296</v>
      </c>
      <c r="G231" s="219" t="s">
        <v>183</v>
      </c>
      <c r="H231" s="220">
        <v>218</v>
      </c>
      <c r="I231" s="221"/>
      <c r="J231" s="222">
        <f>ROUND(I231*H231,2)</f>
        <v>0</v>
      </c>
      <c r="K231" s="223"/>
      <c r="L231" s="43"/>
      <c r="M231" s="224" t="s">
        <v>1</v>
      </c>
      <c r="N231" s="225" t="s">
        <v>40</v>
      </c>
      <c r="O231" s="90"/>
      <c r="P231" s="226">
        <f>O231*H231</f>
        <v>0</v>
      </c>
      <c r="Q231" s="226">
        <v>0.0011900000000000001</v>
      </c>
      <c r="R231" s="226">
        <f>Q231*H231</f>
        <v>0.25942000000000004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241</v>
      </c>
      <c r="AT231" s="228" t="s">
        <v>148</v>
      </c>
      <c r="AU231" s="228" t="s">
        <v>85</v>
      </c>
      <c r="AY231" s="16" t="s">
        <v>147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83</v>
      </c>
      <c r="BK231" s="229">
        <f>ROUND(I231*H231,2)</f>
        <v>0</v>
      </c>
      <c r="BL231" s="16" t="s">
        <v>241</v>
      </c>
      <c r="BM231" s="228" t="s">
        <v>1297</v>
      </c>
    </row>
    <row r="232" s="2" customFormat="1" ht="37.8" customHeight="1">
      <c r="A232" s="37"/>
      <c r="B232" s="38"/>
      <c r="C232" s="216" t="s">
        <v>567</v>
      </c>
      <c r="D232" s="216" t="s">
        <v>148</v>
      </c>
      <c r="E232" s="217" t="s">
        <v>1298</v>
      </c>
      <c r="F232" s="218" t="s">
        <v>1299</v>
      </c>
      <c r="G232" s="219" t="s">
        <v>183</v>
      </c>
      <c r="H232" s="220">
        <v>84</v>
      </c>
      <c r="I232" s="221"/>
      <c r="J232" s="222">
        <f>ROUND(I232*H232,2)</f>
        <v>0</v>
      </c>
      <c r="K232" s="223"/>
      <c r="L232" s="43"/>
      <c r="M232" s="224" t="s">
        <v>1</v>
      </c>
      <c r="N232" s="225" t="s">
        <v>40</v>
      </c>
      <c r="O232" s="90"/>
      <c r="P232" s="226">
        <f>O232*H232</f>
        <v>0</v>
      </c>
      <c r="Q232" s="226">
        <v>0.0015</v>
      </c>
      <c r="R232" s="226">
        <f>Q232*H232</f>
        <v>0.126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241</v>
      </c>
      <c r="AT232" s="228" t="s">
        <v>148</v>
      </c>
      <c r="AU232" s="228" t="s">
        <v>85</v>
      </c>
      <c r="AY232" s="16" t="s">
        <v>147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83</v>
      </c>
      <c r="BK232" s="229">
        <f>ROUND(I232*H232,2)</f>
        <v>0</v>
      </c>
      <c r="BL232" s="16" t="s">
        <v>241</v>
      </c>
      <c r="BM232" s="228" t="s">
        <v>1300</v>
      </c>
    </row>
    <row r="233" s="2" customFormat="1" ht="37.8" customHeight="1">
      <c r="A233" s="37"/>
      <c r="B233" s="38"/>
      <c r="C233" s="216" t="s">
        <v>575</v>
      </c>
      <c r="D233" s="216" t="s">
        <v>148</v>
      </c>
      <c r="E233" s="217" t="s">
        <v>1301</v>
      </c>
      <c r="F233" s="218" t="s">
        <v>1302</v>
      </c>
      <c r="G233" s="219" t="s">
        <v>183</v>
      </c>
      <c r="H233" s="220">
        <v>76</v>
      </c>
      <c r="I233" s="221"/>
      <c r="J233" s="222">
        <f>ROUND(I233*H233,2)</f>
        <v>0</v>
      </c>
      <c r="K233" s="223"/>
      <c r="L233" s="43"/>
      <c r="M233" s="224" t="s">
        <v>1</v>
      </c>
      <c r="N233" s="225" t="s">
        <v>40</v>
      </c>
      <c r="O233" s="90"/>
      <c r="P233" s="226">
        <f>O233*H233</f>
        <v>0</v>
      </c>
      <c r="Q233" s="226">
        <v>0.0019400000000000001</v>
      </c>
      <c r="R233" s="226">
        <f>Q233*H233</f>
        <v>0.14744000000000002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241</v>
      </c>
      <c r="AT233" s="228" t="s">
        <v>148</v>
      </c>
      <c r="AU233" s="228" t="s">
        <v>85</v>
      </c>
      <c r="AY233" s="16" t="s">
        <v>147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83</v>
      </c>
      <c r="BK233" s="229">
        <f>ROUND(I233*H233,2)</f>
        <v>0</v>
      </c>
      <c r="BL233" s="16" t="s">
        <v>241</v>
      </c>
      <c r="BM233" s="228" t="s">
        <v>1303</v>
      </c>
    </row>
    <row r="234" s="2" customFormat="1" ht="37.8" customHeight="1">
      <c r="A234" s="37"/>
      <c r="B234" s="38"/>
      <c r="C234" s="216" t="s">
        <v>584</v>
      </c>
      <c r="D234" s="216" t="s">
        <v>148</v>
      </c>
      <c r="E234" s="217" t="s">
        <v>1304</v>
      </c>
      <c r="F234" s="218" t="s">
        <v>1305</v>
      </c>
      <c r="G234" s="219" t="s">
        <v>183</v>
      </c>
      <c r="H234" s="220">
        <v>160</v>
      </c>
      <c r="I234" s="221"/>
      <c r="J234" s="222">
        <f>ROUND(I234*H234,2)</f>
        <v>0</v>
      </c>
      <c r="K234" s="223"/>
      <c r="L234" s="43"/>
      <c r="M234" s="224" t="s">
        <v>1</v>
      </c>
      <c r="N234" s="225" t="s">
        <v>40</v>
      </c>
      <c r="O234" s="90"/>
      <c r="P234" s="226">
        <f>O234*H234</f>
        <v>0</v>
      </c>
      <c r="Q234" s="226">
        <v>0.0026099999999999999</v>
      </c>
      <c r="R234" s="226">
        <f>Q234*H234</f>
        <v>0.41759999999999997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241</v>
      </c>
      <c r="AT234" s="228" t="s">
        <v>148</v>
      </c>
      <c r="AU234" s="228" t="s">
        <v>85</v>
      </c>
      <c r="AY234" s="16" t="s">
        <v>147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83</v>
      </c>
      <c r="BK234" s="229">
        <f>ROUND(I234*H234,2)</f>
        <v>0</v>
      </c>
      <c r="BL234" s="16" t="s">
        <v>241</v>
      </c>
      <c r="BM234" s="228" t="s">
        <v>1306</v>
      </c>
    </row>
    <row r="235" s="2" customFormat="1" ht="24.15" customHeight="1">
      <c r="A235" s="37"/>
      <c r="B235" s="38"/>
      <c r="C235" s="216" t="s">
        <v>592</v>
      </c>
      <c r="D235" s="216" t="s">
        <v>148</v>
      </c>
      <c r="E235" s="217" t="s">
        <v>1307</v>
      </c>
      <c r="F235" s="218" t="s">
        <v>1308</v>
      </c>
      <c r="G235" s="219" t="s">
        <v>161</v>
      </c>
      <c r="H235" s="220">
        <v>85</v>
      </c>
      <c r="I235" s="221"/>
      <c r="J235" s="222">
        <f>ROUND(I235*H235,2)</f>
        <v>0</v>
      </c>
      <c r="K235" s="223"/>
      <c r="L235" s="43"/>
      <c r="M235" s="224" t="s">
        <v>1</v>
      </c>
      <c r="N235" s="225" t="s">
        <v>40</v>
      </c>
      <c r="O235" s="90"/>
      <c r="P235" s="226">
        <f>O235*H235</f>
        <v>0</v>
      </c>
      <c r="Q235" s="226">
        <v>0</v>
      </c>
      <c r="R235" s="226">
        <f>Q235*H235</f>
        <v>0</v>
      </c>
      <c r="S235" s="226">
        <v>0.00013999999999999999</v>
      </c>
      <c r="T235" s="227">
        <f>S235*H235</f>
        <v>0.011899999999999999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241</v>
      </c>
      <c r="AT235" s="228" t="s">
        <v>148</v>
      </c>
      <c r="AU235" s="228" t="s">
        <v>85</v>
      </c>
      <c r="AY235" s="16" t="s">
        <v>147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83</v>
      </c>
      <c r="BK235" s="229">
        <f>ROUND(I235*H235,2)</f>
        <v>0</v>
      </c>
      <c r="BL235" s="16" t="s">
        <v>241</v>
      </c>
      <c r="BM235" s="228" t="s">
        <v>1309</v>
      </c>
    </row>
    <row r="236" s="2" customFormat="1" ht="33" customHeight="1">
      <c r="A236" s="37"/>
      <c r="B236" s="38"/>
      <c r="C236" s="216" t="s">
        <v>598</v>
      </c>
      <c r="D236" s="216" t="s">
        <v>148</v>
      </c>
      <c r="E236" s="217" t="s">
        <v>1310</v>
      </c>
      <c r="F236" s="218" t="s">
        <v>1311</v>
      </c>
      <c r="G236" s="219" t="s">
        <v>183</v>
      </c>
      <c r="H236" s="220">
        <v>115</v>
      </c>
      <c r="I236" s="221"/>
      <c r="J236" s="222">
        <f>ROUND(I236*H236,2)</f>
        <v>0</v>
      </c>
      <c r="K236" s="223"/>
      <c r="L236" s="43"/>
      <c r="M236" s="224" t="s">
        <v>1</v>
      </c>
      <c r="N236" s="225" t="s">
        <v>40</v>
      </c>
      <c r="O236" s="90"/>
      <c r="P236" s="226">
        <f>O236*H236</f>
        <v>0</v>
      </c>
      <c r="Q236" s="226">
        <v>0.00020000000000000001</v>
      </c>
      <c r="R236" s="226">
        <f>Q236*H236</f>
        <v>0.023</v>
      </c>
      <c r="S236" s="226">
        <v>0</v>
      </c>
      <c r="T236" s="22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8" t="s">
        <v>241</v>
      </c>
      <c r="AT236" s="228" t="s">
        <v>148</v>
      </c>
      <c r="AU236" s="228" t="s">
        <v>85</v>
      </c>
      <c r="AY236" s="16" t="s">
        <v>147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6" t="s">
        <v>83</v>
      </c>
      <c r="BK236" s="229">
        <f>ROUND(I236*H236,2)</f>
        <v>0</v>
      </c>
      <c r="BL236" s="16" t="s">
        <v>241</v>
      </c>
      <c r="BM236" s="228" t="s">
        <v>1312</v>
      </c>
    </row>
    <row r="237" s="2" customFormat="1">
      <c r="A237" s="37"/>
      <c r="B237" s="38"/>
      <c r="C237" s="39"/>
      <c r="D237" s="232" t="s">
        <v>232</v>
      </c>
      <c r="E237" s="39"/>
      <c r="F237" s="264" t="s">
        <v>1082</v>
      </c>
      <c r="G237" s="39"/>
      <c r="H237" s="39"/>
      <c r="I237" s="265"/>
      <c r="J237" s="39"/>
      <c r="K237" s="39"/>
      <c r="L237" s="43"/>
      <c r="M237" s="266"/>
      <c r="N237" s="267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232</v>
      </c>
      <c r="AU237" s="16" t="s">
        <v>85</v>
      </c>
    </row>
    <row r="238" s="2" customFormat="1" ht="37.8" customHeight="1">
      <c r="A238" s="37"/>
      <c r="B238" s="38"/>
      <c r="C238" s="216" t="s">
        <v>611</v>
      </c>
      <c r="D238" s="216" t="s">
        <v>148</v>
      </c>
      <c r="E238" s="217" t="s">
        <v>1313</v>
      </c>
      <c r="F238" s="218" t="s">
        <v>1314</v>
      </c>
      <c r="G238" s="219" t="s">
        <v>183</v>
      </c>
      <c r="H238" s="220">
        <v>40</v>
      </c>
      <c r="I238" s="221"/>
      <c r="J238" s="222">
        <f>ROUND(I238*H238,2)</f>
        <v>0</v>
      </c>
      <c r="K238" s="223"/>
      <c r="L238" s="43"/>
      <c r="M238" s="224" t="s">
        <v>1</v>
      </c>
      <c r="N238" s="225" t="s">
        <v>40</v>
      </c>
      <c r="O238" s="90"/>
      <c r="P238" s="226">
        <f>O238*H238</f>
        <v>0</v>
      </c>
      <c r="Q238" s="226">
        <v>0.00024000000000000001</v>
      </c>
      <c r="R238" s="226">
        <f>Q238*H238</f>
        <v>0.0096000000000000009</v>
      </c>
      <c r="S238" s="226">
        <v>0</v>
      </c>
      <c r="T238" s="22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241</v>
      </c>
      <c r="AT238" s="228" t="s">
        <v>148</v>
      </c>
      <c r="AU238" s="228" t="s">
        <v>85</v>
      </c>
      <c r="AY238" s="16" t="s">
        <v>147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83</v>
      </c>
      <c r="BK238" s="229">
        <f>ROUND(I238*H238,2)</f>
        <v>0</v>
      </c>
      <c r="BL238" s="16" t="s">
        <v>241</v>
      </c>
      <c r="BM238" s="228" t="s">
        <v>1315</v>
      </c>
    </row>
    <row r="239" s="2" customFormat="1">
      <c r="A239" s="37"/>
      <c r="B239" s="38"/>
      <c r="C239" s="39"/>
      <c r="D239" s="232" t="s">
        <v>232</v>
      </c>
      <c r="E239" s="39"/>
      <c r="F239" s="264" t="s">
        <v>1316</v>
      </c>
      <c r="G239" s="39"/>
      <c r="H239" s="39"/>
      <c r="I239" s="265"/>
      <c r="J239" s="39"/>
      <c r="K239" s="39"/>
      <c r="L239" s="43"/>
      <c r="M239" s="266"/>
      <c r="N239" s="267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232</v>
      </c>
      <c r="AU239" s="16" t="s">
        <v>85</v>
      </c>
    </row>
    <row r="240" s="2" customFormat="1" ht="24.15" customHeight="1">
      <c r="A240" s="37"/>
      <c r="B240" s="38"/>
      <c r="C240" s="216" t="s">
        <v>621</v>
      </c>
      <c r="D240" s="216" t="s">
        <v>148</v>
      </c>
      <c r="E240" s="217" t="s">
        <v>1317</v>
      </c>
      <c r="F240" s="218" t="s">
        <v>1318</v>
      </c>
      <c r="G240" s="219" t="s">
        <v>296</v>
      </c>
      <c r="H240" s="220">
        <v>1.5109999999999999</v>
      </c>
      <c r="I240" s="221"/>
      <c r="J240" s="222">
        <f>ROUND(I240*H240,2)</f>
        <v>0</v>
      </c>
      <c r="K240" s="223"/>
      <c r="L240" s="43"/>
      <c r="M240" s="224" t="s">
        <v>1</v>
      </c>
      <c r="N240" s="225" t="s">
        <v>40</v>
      </c>
      <c r="O240" s="90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241</v>
      </c>
      <c r="AT240" s="228" t="s">
        <v>148</v>
      </c>
      <c r="AU240" s="228" t="s">
        <v>85</v>
      </c>
      <c r="AY240" s="16" t="s">
        <v>147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83</v>
      </c>
      <c r="BK240" s="229">
        <f>ROUND(I240*H240,2)</f>
        <v>0</v>
      </c>
      <c r="BL240" s="16" t="s">
        <v>241</v>
      </c>
      <c r="BM240" s="228" t="s">
        <v>1319</v>
      </c>
    </row>
    <row r="241" s="2" customFormat="1" ht="24.15" customHeight="1">
      <c r="A241" s="37"/>
      <c r="B241" s="38"/>
      <c r="C241" s="216" t="s">
        <v>627</v>
      </c>
      <c r="D241" s="216" t="s">
        <v>148</v>
      </c>
      <c r="E241" s="217" t="s">
        <v>1320</v>
      </c>
      <c r="F241" s="218" t="s">
        <v>1321</v>
      </c>
      <c r="G241" s="219" t="s">
        <v>296</v>
      </c>
      <c r="H241" s="220">
        <v>1.5109999999999999</v>
      </c>
      <c r="I241" s="221"/>
      <c r="J241" s="222">
        <f>ROUND(I241*H241,2)</f>
        <v>0</v>
      </c>
      <c r="K241" s="223"/>
      <c r="L241" s="43"/>
      <c r="M241" s="224" t="s">
        <v>1</v>
      </c>
      <c r="N241" s="225" t="s">
        <v>40</v>
      </c>
      <c r="O241" s="90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241</v>
      </c>
      <c r="AT241" s="228" t="s">
        <v>148</v>
      </c>
      <c r="AU241" s="228" t="s">
        <v>85</v>
      </c>
      <c r="AY241" s="16" t="s">
        <v>147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83</v>
      </c>
      <c r="BK241" s="229">
        <f>ROUND(I241*H241,2)</f>
        <v>0</v>
      </c>
      <c r="BL241" s="16" t="s">
        <v>241</v>
      </c>
      <c r="BM241" s="228" t="s">
        <v>1322</v>
      </c>
    </row>
    <row r="242" s="12" customFormat="1" ht="22.8" customHeight="1">
      <c r="A242" s="12"/>
      <c r="B242" s="202"/>
      <c r="C242" s="203"/>
      <c r="D242" s="204" t="s">
        <v>74</v>
      </c>
      <c r="E242" s="268" t="s">
        <v>1323</v>
      </c>
      <c r="F242" s="268" t="s">
        <v>1324</v>
      </c>
      <c r="G242" s="203"/>
      <c r="H242" s="203"/>
      <c r="I242" s="206"/>
      <c r="J242" s="269">
        <f>BK242</f>
        <v>0</v>
      </c>
      <c r="K242" s="203"/>
      <c r="L242" s="208"/>
      <c r="M242" s="209"/>
      <c r="N242" s="210"/>
      <c r="O242" s="210"/>
      <c r="P242" s="211">
        <f>SUM(P243:P271)</f>
        <v>0</v>
      </c>
      <c r="Q242" s="210"/>
      <c r="R242" s="211">
        <f>SUM(R243:R271)</f>
        <v>0.18152000000000002</v>
      </c>
      <c r="S242" s="210"/>
      <c r="T242" s="212">
        <f>SUM(T243:T271)</f>
        <v>0.076170000000000002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3" t="s">
        <v>85</v>
      </c>
      <c r="AT242" s="214" t="s">
        <v>74</v>
      </c>
      <c r="AU242" s="214" t="s">
        <v>83</v>
      </c>
      <c r="AY242" s="213" t="s">
        <v>147</v>
      </c>
      <c r="BK242" s="215">
        <f>SUM(BK243:BK271)</f>
        <v>0</v>
      </c>
    </row>
    <row r="243" s="2" customFormat="1" ht="21.75" customHeight="1">
      <c r="A243" s="37"/>
      <c r="B243" s="38"/>
      <c r="C243" s="216" t="s">
        <v>631</v>
      </c>
      <c r="D243" s="216" t="s">
        <v>148</v>
      </c>
      <c r="E243" s="217" t="s">
        <v>1325</v>
      </c>
      <c r="F243" s="218" t="s">
        <v>1326</v>
      </c>
      <c r="G243" s="219" t="s">
        <v>161</v>
      </c>
      <c r="H243" s="220">
        <v>4</v>
      </c>
      <c r="I243" s="221"/>
      <c r="J243" s="222">
        <f>ROUND(I243*H243,2)</f>
        <v>0</v>
      </c>
      <c r="K243" s="223"/>
      <c r="L243" s="43"/>
      <c r="M243" s="224" t="s">
        <v>1</v>
      </c>
      <c r="N243" s="225" t="s">
        <v>40</v>
      </c>
      <c r="O243" s="90"/>
      <c r="P243" s="226">
        <f>O243*H243</f>
        <v>0</v>
      </c>
      <c r="Q243" s="226">
        <v>2.0000000000000002E-05</v>
      </c>
      <c r="R243" s="226">
        <f>Q243*H243</f>
        <v>8.0000000000000007E-05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241</v>
      </c>
      <c r="AT243" s="228" t="s">
        <v>148</v>
      </c>
      <c r="AU243" s="228" t="s">
        <v>85</v>
      </c>
      <c r="AY243" s="16" t="s">
        <v>147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83</v>
      </c>
      <c r="BK243" s="229">
        <f>ROUND(I243*H243,2)</f>
        <v>0</v>
      </c>
      <c r="BL243" s="16" t="s">
        <v>241</v>
      </c>
      <c r="BM243" s="228" t="s">
        <v>1327</v>
      </c>
    </row>
    <row r="244" s="2" customFormat="1" ht="24.15" customHeight="1">
      <c r="A244" s="37"/>
      <c r="B244" s="38"/>
      <c r="C244" s="216" t="s">
        <v>636</v>
      </c>
      <c r="D244" s="216" t="s">
        <v>148</v>
      </c>
      <c r="E244" s="217" t="s">
        <v>1328</v>
      </c>
      <c r="F244" s="218" t="s">
        <v>1329</v>
      </c>
      <c r="G244" s="219" t="s">
        <v>770</v>
      </c>
      <c r="H244" s="220">
        <v>8</v>
      </c>
      <c r="I244" s="221"/>
      <c r="J244" s="222">
        <f>ROUND(I244*H244,2)</f>
        <v>0</v>
      </c>
      <c r="K244" s="223"/>
      <c r="L244" s="43"/>
      <c r="M244" s="224" t="s">
        <v>1</v>
      </c>
      <c r="N244" s="225" t="s">
        <v>40</v>
      </c>
      <c r="O244" s="90"/>
      <c r="P244" s="226">
        <f>O244*H244</f>
        <v>0</v>
      </c>
      <c r="Q244" s="226">
        <v>0.00911</v>
      </c>
      <c r="R244" s="226">
        <f>Q244*H244</f>
        <v>0.07288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241</v>
      </c>
      <c r="AT244" s="228" t="s">
        <v>148</v>
      </c>
      <c r="AU244" s="228" t="s">
        <v>85</v>
      </c>
      <c r="AY244" s="16" t="s">
        <v>147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83</v>
      </c>
      <c r="BK244" s="229">
        <f>ROUND(I244*H244,2)</f>
        <v>0</v>
      </c>
      <c r="BL244" s="16" t="s">
        <v>241</v>
      </c>
      <c r="BM244" s="228" t="s">
        <v>1330</v>
      </c>
    </row>
    <row r="245" s="2" customFormat="1" ht="24.15" customHeight="1">
      <c r="A245" s="37"/>
      <c r="B245" s="38"/>
      <c r="C245" s="216" t="s">
        <v>657</v>
      </c>
      <c r="D245" s="216" t="s">
        <v>148</v>
      </c>
      <c r="E245" s="217" t="s">
        <v>1331</v>
      </c>
      <c r="F245" s="218" t="s">
        <v>1332</v>
      </c>
      <c r="G245" s="219" t="s">
        <v>770</v>
      </c>
      <c r="H245" s="220">
        <v>3</v>
      </c>
      <c r="I245" s="221"/>
      <c r="J245" s="222">
        <f>ROUND(I245*H245,2)</f>
        <v>0</v>
      </c>
      <c r="K245" s="223"/>
      <c r="L245" s="43"/>
      <c r="M245" s="224" t="s">
        <v>1</v>
      </c>
      <c r="N245" s="225" t="s">
        <v>40</v>
      </c>
      <c r="O245" s="90"/>
      <c r="P245" s="226">
        <f>O245*H245</f>
        <v>0</v>
      </c>
      <c r="Q245" s="226">
        <v>0.01191</v>
      </c>
      <c r="R245" s="226">
        <f>Q245*H245</f>
        <v>0.035729999999999998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241</v>
      </c>
      <c r="AT245" s="228" t="s">
        <v>148</v>
      </c>
      <c r="AU245" s="228" t="s">
        <v>85</v>
      </c>
      <c r="AY245" s="16" t="s">
        <v>147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83</v>
      </c>
      <c r="BK245" s="229">
        <f>ROUND(I245*H245,2)</f>
        <v>0</v>
      </c>
      <c r="BL245" s="16" t="s">
        <v>241</v>
      </c>
      <c r="BM245" s="228" t="s">
        <v>1333</v>
      </c>
    </row>
    <row r="246" s="2" customFormat="1" ht="24.15" customHeight="1">
      <c r="A246" s="37"/>
      <c r="B246" s="38"/>
      <c r="C246" s="216" t="s">
        <v>667</v>
      </c>
      <c r="D246" s="216" t="s">
        <v>148</v>
      </c>
      <c r="E246" s="217" t="s">
        <v>1334</v>
      </c>
      <c r="F246" s="218" t="s">
        <v>1335</v>
      </c>
      <c r="G246" s="219" t="s">
        <v>161</v>
      </c>
      <c r="H246" s="220">
        <v>38</v>
      </c>
      <c r="I246" s="221"/>
      <c r="J246" s="222">
        <f>ROUND(I246*H246,2)</f>
        <v>0</v>
      </c>
      <c r="K246" s="223"/>
      <c r="L246" s="43"/>
      <c r="M246" s="224" t="s">
        <v>1</v>
      </c>
      <c r="N246" s="225" t="s">
        <v>40</v>
      </c>
      <c r="O246" s="90"/>
      <c r="P246" s="226">
        <f>O246*H246</f>
        <v>0</v>
      </c>
      <c r="Q246" s="226">
        <v>9.0000000000000006E-05</v>
      </c>
      <c r="R246" s="226">
        <f>Q246*H246</f>
        <v>0.0034200000000000003</v>
      </c>
      <c r="S246" s="226">
        <v>0.00044999999999999999</v>
      </c>
      <c r="T246" s="227">
        <f>S246*H246</f>
        <v>0.017100000000000001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241</v>
      </c>
      <c r="AT246" s="228" t="s">
        <v>148</v>
      </c>
      <c r="AU246" s="228" t="s">
        <v>85</v>
      </c>
      <c r="AY246" s="16" t="s">
        <v>147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83</v>
      </c>
      <c r="BK246" s="229">
        <f>ROUND(I246*H246,2)</f>
        <v>0</v>
      </c>
      <c r="BL246" s="16" t="s">
        <v>241</v>
      </c>
      <c r="BM246" s="228" t="s">
        <v>1336</v>
      </c>
    </row>
    <row r="247" s="2" customFormat="1" ht="24.15" customHeight="1">
      <c r="A247" s="37"/>
      <c r="B247" s="38"/>
      <c r="C247" s="216" t="s">
        <v>671</v>
      </c>
      <c r="D247" s="216" t="s">
        <v>148</v>
      </c>
      <c r="E247" s="217" t="s">
        <v>1337</v>
      </c>
      <c r="F247" s="218" t="s">
        <v>1338</v>
      </c>
      <c r="G247" s="219" t="s">
        <v>161</v>
      </c>
      <c r="H247" s="220">
        <v>15</v>
      </c>
      <c r="I247" s="221"/>
      <c r="J247" s="222">
        <f>ROUND(I247*H247,2)</f>
        <v>0</v>
      </c>
      <c r="K247" s="223"/>
      <c r="L247" s="43"/>
      <c r="M247" s="224" t="s">
        <v>1</v>
      </c>
      <c r="N247" s="225" t="s">
        <v>40</v>
      </c>
      <c r="O247" s="90"/>
      <c r="P247" s="226">
        <f>O247*H247</f>
        <v>0</v>
      </c>
      <c r="Q247" s="226">
        <v>0.00021000000000000001</v>
      </c>
      <c r="R247" s="226">
        <f>Q247*H247</f>
        <v>0.00315</v>
      </c>
      <c r="S247" s="226">
        <v>0.0035000000000000001</v>
      </c>
      <c r="T247" s="227">
        <f>S247*H247</f>
        <v>0.052499999999999998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241</v>
      </c>
      <c r="AT247" s="228" t="s">
        <v>148</v>
      </c>
      <c r="AU247" s="228" t="s">
        <v>85</v>
      </c>
      <c r="AY247" s="16" t="s">
        <v>147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83</v>
      </c>
      <c r="BK247" s="229">
        <f>ROUND(I247*H247,2)</f>
        <v>0</v>
      </c>
      <c r="BL247" s="16" t="s">
        <v>241</v>
      </c>
      <c r="BM247" s="228" t="s">
        <v>1339</v>
      </c>
    </row>
    <row r="248" s="2" customFormat="1" ht="24.15" customHeight="1">
      <c r="A248" s="37"/>
      <c r="B248" s="38"/>
      <c r="C248" s="216" t="s">
        <v>677</v>
      </c>
      <c r="D248" s="216" t="s">
        <v>148</v>
      </c>
      <c r="E248" s="217" t="s">
        <v>1340</v>
      </c>
      <c r="F248" s="218" t="s">
        <v>1341</v>
      </c>
      <c r="G248" s="219" t="s">
        <v>161</v>
      </c>
      <c r="H248" s="220">
        <v>1</v>
      </c>
      <c r="I248" s="221"/>
      <c r="J248" s="222">
        <f>ROUND(I248*H248,2)</f>
        <v>0</v>
      </c>
      <c r="K248" s="223"/>
      <c r="L248" s="43"/>
      <c r="M248" s="224" t="s">
        <v>1</v>
      </c>
      <c r="N248" s="225" t="s">
        <v>40</v>
      </c>
      <c r="O248" s="90"/>
      <c r="P248" s="226">
        <f>O248*H248</f>
        <v>0</v>
      </c>
      <c r="Q248" s="226">
        <v>0.00016000000000000001</v>
      </c>
      <c r="R248" s="226">
        <f>Q248*H248</f>
        <v>0.00016000000000000001</v>
      </c>
      <c r="S248" s="226">
        <v>0.0049699999999999996</v>
      </c>
      <c r="T248" s="227">
        <f>S248*H248</f>
        <v>0.0049699999999999996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241</v>
      </c>
      <c r="AT248" s="228" t="s">
        <v>148</v>
      </c>
      <c r="AU248" s="228" t="s">
        <v>85</v>
      </c>
      <c r="AY248" s="16" t="s">
        <v>147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83</v>
      </c>
      <c r="BK248" s="229">
        <f>ROUND(I248*H248,2)</f>
        <v>0</v>
      </c>
      <c r="BL248" s="16" t="s">
        <v>241</v>
      </c>
      <c r="BM248" s="228" t="s">
        <v>1342</v>
      </c>
    </row>
    <row r="249" s="2" customFormat="1" ht="24.15" customHeight="1">
      <c r="A249" s="37"/>
      <c r="B249" s="38"/>
      <c r="C249" s="216" t="s">
        <v>688</v>
      </c>
      <c r="D249" s="216" t="s">
        <v>148</v>
      </c>
      <c r="E249" s="217" t="s">
        <v>1343</v>
      </c>
      <c r="F249" s="218" t="s">
        <v>1344</v>
      </c>
      <c r="G249" s="219" t="s">
        <v>161</v>
      </c>
      <c r="H249" s="220">
        <v>10</v>
      </c>
      <c r="I249" s="221"/>
      <c r="J249" s="222">
        <f>ROUND(I249*H249,2)</f>
        <v>0</v>
      </c>
      <c r="K249" s="223"/>
      <c r="L249" s="43"/>
      <c r="M249" s="224" t="s">
        <v>1</v>
      </c>
      <c r="N249" s="225" t="s">
        <v>40</v>
      </c>
      <c r="O249" s="90"/>
      <c r="P249" s="226">
        <f>O249*H249</f>
        <v>0</v>
      </c>
      <c r="Q249" s="226">
        <v>0.00023000000000000001</v>
      </c>
      <c r="R249" s="226">
        <f>Q249*H249</f>
        <v>0.0023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241</v>
      </c>
      <c r="AT249" s="228" t="s">
        <v>148</v>
      </c>
      <c r="AU249" s="228" t="s">
        <v>85</v>
      </c>
      <c r="AY249" s="16" t="s">
        <v>147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83</v>
      </c>
      <c r="BK249" s="229">
        <f>ROUND(I249*H249,2)</f>
        <v>0</v>
      </c>
      <c r="BL249" s="16" t="s">
        <v>241</v>
      </c>
      <c r="BM249" s="228" t="s">
        <v>1345</v>
      </c>
    </row>
    <row r="250" s="2" customFormat="1">
      <c r="A250" s="37"/>
      <c r="B250" s="38"/>
      <c r="C250" s="39"/>
      <c r="D250" s="232" t="s">
        <v>232</v>
      </c>
      <c r="E250" s="39"/>
      <c r="F250" s="264" t="s">
        <v>1346</v>
      </c>
      <c r="G250" s="39"/>
      <c r="H250" s="39"/>
      <c r="I250" s="265"/>
      <c r="J250" s="39"/>
      <c r="K250" s="39"/>
      <c r="L250" s="43"/>
      <c r="M250" s="266"/>
      <c r="N250" s="267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232</v>
      </c>
      <c r="AU250" s="16" t="s">
        <v>85</v>
      </c>
    </row>
    <row r="251" s="2" customFormat="1" ht="21.75" customHeight="1">
      <c r="A251" s="37"/>
      <c r="B251" s="38"/>
      <c r="C251" s="216" t="s">
        <v>696</v>
      </c>
      <c r="D251" s="216" t="s">
        <v>148</v>
      </c>
      <c r="E251" s="217" t="s">
        <v>1347</v>
      </c>
      <c r="F251" s="218" t="s">
        <v>1348</v>
      </c>
      <c r="G251" s="219" t="s">
        <v>161</v>
      </c>
      <c r="H251" s="220">
        <v>1</v>
      </c>
      <c r="I251" s="221"/>
      <c r="J251" s="222">
        <f>ROUND(I251*H251,2)</f>
        <v>0</v>
      </c>
      <c r="K251" s="223"/>
      <c r="L251" s="43"/>
      <c r="M251" s="224" t="s">
        <v>1</v>
      </c>
      <c r="N251" s="225" t="s">
        <v>40</v>
      </c>
      <c r="O251" s="90"/>
      <c r="P251" s="226">
        <f>O251*H251</f>
        <v>0</v>
      </c>
      <c r="Q251" s="226">
        <v>0.00052999999999999998</v>
      </c>
      <c r="R251" s="226">
        <f>Q251*H251</f>
        <v>0.00052999999999999998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241</v>
      </c>
      <c r="AT251" s="228" t="s">
        <v>148</v>
      </c>
      <c r="AU251" s="228" t="s">
        <v>85</v>
      </c>
      <c r="AY251" s="16" t="s">
        <v>147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83</v>
      </c>
      <c r="BK251" s="229">
        <f>ROUND(I251*H251,2)</f>
        <v>0</v>
      </c>
      <c r="BL251" s="16" t="s">
        <v>241</v>
      </c>
      <c r="BM251" s="228" t="s">
        <v>1349</v>
      </c>
    </row>
    <row r="252" s="2" customFormat="1" ht="21.75" customHeight="1">
      <c r="A252" s="37"/>
      <c r="B252" s="38"/>
      <c r="C252" s="216" t="s">
        <v>702</v>
      </c>
      <c r="D252" s="216" t="s">
        <v>148</v>
      </c>
      <c r="E252" s="217" t="s">
        <v>1350</v>
      </c>
      <c r="F252" s="218" t="s">
        <v>1351</v>
      </c>
      <c r="G252" s="219" t="s">
        <v>161</v>
      </c>
      <c r="H252" s="220">
        <v>2</v>
      </c>
      <c r="I252" s="221"/>
      <c r="J252" s="222">
        <f>ROUND(I252*H252,2)</f>
        <v>0</v>
      </c>
      <c r="K252" s="223"/>
      <c r="L252" s="43"/>
      <c r="M252" s="224" t="s">
        <v>1</v>
      </c>
      <c r="N252" s="225" t="s">
        <v>40</v>
      </c>
      <c r="O252" s="90"/>
      <c r="P252" s="226">
        <f>O252*H252</f>
        <v>0</v>
      </c>
      <c r="Q252" s="226">
        <v>0.00051999999999999995</v>
      </c>
      <c r="R252" s="226">
        <f>Q252*H252</f>
        <v>0.0010399999999999999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241</v>
      </c>
      <c r="AT252" s="228" t="s">
        <v>148</v>
      </c>
      <c r="AU252" s="228" t="s">
        <v>85</v>
      </c>
      <c r="AY252" s="16" t="s">
        <v>147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83</v>
      </c>
      <c r="BK252" s="229">
        <f>ROUND(I252*H252,2)</f>
        <v>0</v>
      </c>
      <c r="BL252" s="16" t="s">
        <v>241</v>
      </c>
      <c r="BM252" s="228" t="s">
        <v>1352</v>
      </c>
    </row>
    <row r="253" s="2" customFormat="1" ht="21.75" customHeight="1">
      <c r="A253" s="37"/>
      <c r="B253" s="38"/>
      <c r="C253" s="216" t="s">
        <v>706</v>
      </c>
      <c r="D253" s="216" t="s">
        <v>148</v>
      </c>
      <c r="E253" s="217" t="s">
        <v>1353</v>
      </c>
      <c r="F253" s="218" t="s">
        <v>1354</v>
      </c>
      <c r="G253" s="219" t="s">
        <v>161</v>
      </c>
      <c r="H253" s="220">
        <v>2</v>
      </c>
      <c r="I253" s="221"/>
      <c r="J253" s="222">
        <f>ROUND(I253*H253,2)</f>
        <v>0</v>
      </c>
      <c r="K253" s="223"/>
      <c r="L253" s="43"/>
      <c r="M253" s="224" t="s">
        <v>1</v>
      </c>
      <c r="N253" s="225" t="s">
        <v>40</v>
      </c>
      <c r="O253" s="90"/>
      <c r="P253" s="226">
        <f>O253*H253</f>
        <v>0</v>
      </c>
      <c r="Q253" s="226">
        <v>0.00077999999999999999</v>
      </c>
      <c r="R253" s="226">
        <f>Q253*H253</f>
        <v>0.00156</v>
      </c>
      <c r="S253" s="226">
        <v>0</v>
      </c>
      <c r="T253" s="22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241</v>
      </c>
      <c r="AT253" s="228" t="s">
        <v>148</v>
      </c>
      <c r="AU253" s="228" t="s">
        <v>85</v>
      </c>
      <c r="AY253" s="16" t="s">
        <v>147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83</v>
      </c>
      <c r="BK253" s="229">
        <f>ROUND(I253*H253,2)</f>
        <v>0</v>
      </c>
      <c r="BL253" s="16" t="s">
        <v>241</v>
      </c>
      <c r="BM253" s="228" t="s">
        <v>1355</v>
      </c>
    </row>
    <row r="254" s="2" customFormat="1" ht="24.15" customHeight="1">
      <c r="A254" s="37"/>
      <c r="B254" s="38"/>
      <c r="C254" s="216" t="s">
        <v>334</v>
      </c>
      <c r="D254" s="216" t="s">
        <v>148</v>
      </c>
      <c r="E254" s="217" t="s">
        <v>1356</v>
      </c>
      <c r="F254" s="218" t="s">
        <v>1357</v>
      </c>
      <c r="G254" s="219" t="s">
        <v>161</v>
      </c>
      <c r="H254" s="220">
        <v>10</v>
      </c>
      <c r="I254" s="221"/>
      <c r="J254" s="222">
        <f>ROUND(I254*H254,2)</f>
        <v>0</v>
      </c>
      <c r="K254" s="223"/>
      <c r="L254" s="43"/>
      <c r="M254" s="224" t="s">
        <v>1</v>
      </c>
      <c r="N254" s="225" t="s">
        <v>40</v>
      </c>
      <c r="O254" s="90"/>
      <c r="P254" s="226">
        <f>O254*H254</f>
        <v>0</v>
      </c>
      <c r="Q254" s="226">
        <v>0.00022000000000000001</v>
      </c>
      <c r="R254" s="226">
        <f>Q254*H254</f>
        <v>0.0022000000000000001</v>
      </c>
      <c r="S254" s="226">
        <v>0</v>
      </c>
      <c r="T254" s="22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8" t="s">
        <v>241</v>
      </c>
      <c r="AT254" s="228" t="s">
        <v>148</v>
      </c>
      <c r="AU254" s="228" t="s">
        <v>85</v>
      </c>
      <c r="AY254" s="16" t="s">
        <v>147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6" t="s">
        <v>83</v>
      </c>
      <c r="BK254" s="229">
        <f>ROUND(I254*H254,2)</f>
        <v>0</v>
      </c>
      <c r="BL254" s="16" t="s">
        <v>241</v>
      </c>
      <c r="BM254" s="228" t="s">
        <v>1358</v>
      </c>
    </row>
    <row r="255" s="2" customFormat="1" ht="21.75" customHeight="1">
      <c r="A255" s="37"/>
      <c r="B255" s="38"/>
      <c r="C255" s="216" t="s">
        <v>351</v>
      </c>
      <c r="D255" s="216" t="s">
        <v>148</v>
      </c>
      <c r="E255" s="217" t="s">
        <v>1359</v>
      </c>
      <c r="F255" s="218" t="s">
        <v>1360</v>
      </c>
      <c r="G255" s="219" t="s">
        <v>161</v>
      </c>
      <c r="H255" s="220">
        <v>1</v>
      </c>
      <c r="I255" s="221"/>
      <c r="J255" s="222">
        <f>ROUND(I255*H255,2)</f>
        <v>0</v>
      </c>
      <c r="K255" s="223"/>
      <c r="L255" s="43"/>
      <c r="M255" s="224" t="s">
        <v>1</v>
      </c>
      <c r="N255" s="225" t="s">
        <v>40</v>
      </c>
      <c r="O255" s="90"/>
      <c r="P255" s="226">
        <f>O255*H255</f>
        <v>0</v>
      </c>
      <c r="Q255" s="226">
        <v>0.00056999999999999998</v>
      </c>
      <c r="R255" s="226">
        <f>Q255*H255</f>
        <v>0.00056999999999999998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241</v>
      </c>
      <c r="AT255" s="228" t="s">
        <v>148</v>
      </c>
      <c r="AU255" s="228" t="s">
        <v>85</v>
      </c>
      <c r="AY255" s="16" t="s">
        <v>147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83</v>
      </c>
      <c r="BK255" s="229">
        <f>ROUND(I255*H255,2)</f>
        <v>0</v>
      </c>
      <c r="BL255" s="16" t="s">
        <v>241</v>
      </c>
      <c r="BM255" s="228" t="s">
        <v>1361</v>
      </c>
    </row>
    <row r="256" s="2" customFormat="1" ht="24.15" customHeight="1">
      <c r="A256" s="37"/>
      <c r="B256" s="38"/>
      <c r="C256" s="216" t="s">
        <v>717</v>
      </c>
      <c r="D256" s="216" t="s">
        <v>148</v>
      </c>
      <c r="E256" s="217" t="s">
        <v>1362</v>
      </c>
      <c r="F256" s="218" t="s">
        <v>1363</v>
      </c>
      <c r="G256" s="219" t="s">
        <v>161</v>
      </c>
      <c r="H256" s="220">
        <v>2</v>
      </c>
      <c r="I256" s="221"/>
      <c r="J256" s="222">
        <f>ROUND(I256*H256,2)</f>
        <v>0</v>
      </c>
      <c r="K256" s="223"/>
      <c r="L256" s="43"/>
      <c r="M256" s="224" t="s">
        <v>1</v>
      </c>
      <c r="N256" s="225" t="s">
        <v>40</v>
      </c>
      <c r="O256" s="90"/>
      <c r="P256" s="226">
        <f>O256*H256</f>
        <v>0</v>
      </c>
      <c r="Q256" s="226">
        <v>0.00114</v>
      </c>
      <c r="R256" s="226">
        <f>Q256*H256</f>
        <v>0.0022799999999999999</v>
      </c>
      <c r="S256" s="226">
        <v>0</v>
      </c>
      <c r="T256" s="22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8" t="s">
        <v>241</v>
      </c>
      <c r="AT256" s="228" t="s">
        <v>148</v>
      </c>
      <c r="AU256" s="228" t="s">
        <v>85</v>
      </c>
      <c r="AY256" s="16" t="s">
        <v>147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6" t="s">
        <v>83</v>
      </c>
      <c r="BK256" s="229">
        <f>ROUND(I256*H256,2)</f>
        <v>0</v>
      </c>
      <c r="BL256" s="16" t="s">
        <v>241</v>
      </c>
      <c r="BM256" s="228" t="s">
        <v>1364</v>
      </c>
    </row>
    <row r="257" s="2" customFormat="1" ht="21.75" customHeight="1">
      <c r="A257" s="37"/>
      <c r="B257" s="38"/>
      <c r="C257" s="216" t="s">
        <v>721</v>
      </c>
      <c r="D257" s="216" t="s">
        <v>148</v>
      </c>
      <c r="E257" s="217" t="s">
        <v>1365</v>
      </c>
      <c r="F257" s="218" t="s">
        <v>1366</v>
      </c>
      <c r="G257" s="219" t="s">
        <v>161</v>
      </c>
      <c r="H257" s="220">
        <v>2</v>
      </c>
      <c r="I257" s="221"/>
      <c r="J257" s="222">
        <f>ROUND(I257*H257,2)</f>
        <v>0</v>
      </c>
      <c r="K257" s="223"/>
      <c r="L257" s="43"/>
      <c r="M257" s="224" t="s">
        <v>1</v>
      </c>
      <c r="N257" s="225" t="s">
        <v>40</v>
      </c>
      <c r="O257" s="90"/>
      <c r="P257" s="226">
        <f>O257*H257</f>
        <v>0</v>
      </c>
      <c r="Q257" s="226">
        <v>0.00173</v>
      </c>
      <c r="R257" s="226">
        <f>Q257*H257</f>
        <v>0.00346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241</v>
      </c>
      <c r="AT257" s="228" t="s">
        <v>148</v>
      </c>
      <c r="AU257" s="228" t="s">
        <v>85</v>
      </c>
      <c r="AY257" s="16" t="s">
        <v>147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83</v>
      </c>
      <c r="BK257" s="229">
        <f>ROUND(I257*H257,2)</f>
        <v>0</v>
      </c>
      <c r="BL257" s="16" t="s">
        <v>241</v>
      </c>
      <c r="BM257" s="228" t="s">
        <v>1367</v>
      </c>
    </row>
    <row r="258" s="2" customFormat="1" ht="21.75" customHeight="1">
      <c r="A258" s="37"/>
      <c r="B258" s="38"/>
      <c r="C258" s="216" t="s">
        <v>728</v>
      </c>
      <c r="D258" s="216" t="s">
        <v>148</v>
      </c>
      <c r="E258" s="217" t="s">
        <v>1368</v>
      </c>
      <c r="F258" s="218" t="s">
        <v>1369</v>
      </c>
      <c r="G258" s="219" t="s">
        <v>161</v>
      </c>
      <c r="H258" s="220">
        <v>4</v>
      </c>
      <c r="I258" s="221"/>
      <c r="J258" s="222">
        <f>ROUND(I258*H258,2)</f>
        <v>0</v>
      </c>
      <c r="K258" s="223"/>
      <c r="L258" s="43"/>
      <c r="M258" s="224" t="s">
        <v>1</v>
      </c>
      <c r="N258" s="225" t="s">
        <v>40</v>
      </c>
      <c r="O258" s="90"/>
      <c r="P258" s="226">
        <f>O258*H258</f>
        <v>0</v>
      </c>
      <c r="Q258" s="226">
        <v>0.00050000000000000001</v>
      </c>
      <c r="R258" s="226">
        <f>Q258*H258</f>
        <v>0.002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241</v>
      </c>
      <c r="AT258" s="228" t="s">
        <v>148</v>
      </c>
      <c r="AU258" s="228" t="s">
        <v>85</v>
      </c>
      <c r="AY258" s="16" t="s">
        <v>147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83</v>
      </c>
      <c r="BK258" s="229">
        <f>ROUND(I258*H258,2)</f>
        <v>0</v>
      </c>
      <c r="BL258" s="16" t="s">
        <v>241</v>
      </c>
      <c r="BM258" s="228" t="s">
        <v>1370</v>
      </c>
    </row>
    <row r="259" s="2" customFormat="1" ht="24.15" customHeight="1">
      <c r="A259" s="37"/>
      <c r="B259" s="38"/>
      <c r="C259" s="216" t="s">
        <v>733</v>
      </c>
      <c r="D259" s="216" t="s">
        <v>148</v>
      </c>
      <c r="E259" s="217" t="s">
        <v>1371</v>
      </c>
      <c r="F259" s="218" t="s">
        <v>1372</v>
      </c>
      <c r="G259" s="219" t="s">
        <v>161</v>
      </c>
      <c r="H259" s="220">
        <v>10</v>
      </c>
      <c r="I259" s="221"/>
      <c r="J259" s="222">
        <f>ROUND(I259*H259,2)</f>
        <v>0</v>
      </c>
      <c r="K259" s="223"/>
      <c r="L259" s="43"/>
      <c r="M259" s="224" t="s">
        <v>1</v>
      </c>
      <c r="N259" s="225" t="s">
        <v>40</v>
      </c>
      <c r="O259" s="90"/>
      <c r="P259" s="226">
        <f>O259*H259</f>
        <v>0</v>
      </c>
      <c r="Q259" s="226">
        <v>0.00107</v>
      </c>
      <c r="R259" s="226">
        <f>Q259*H259</f>
        <v>0.010699999999999999</v>
      </c>
      <c r="S259" s="226">
        <v>0</v>
      </c>
      <c r="T259" s="22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8" t="s">
        <v>241</v>
      </c>
      <c r="AT259" s="228" t="s">
        <v>148</v>
      </c>
      <c r="AU259" s="228" t="s">
        <v>85</v>
      </c>
      <c r="AY259" s="16" t="s">
        <v>147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6" t="s">
        <v>83</v>
      </c>
      <c r="BK259" s="229">
        <f>ROUND(I259*H259,2)</f>
        <v>0</v>
      </c>
      <c r="BL259" s="16" t="s">
        <v>241</v>
      </c>
      <c r="BM259" s="228" t="s">
        <v>1373</v>
      </c>
    </row>
    <row r="260" s="2" customFormat="1" ht="24.15" customHeight="1">
      <c r="A260" s="37"/>
      <c r="B260" s="38"/>
      <c r="C260" s="216" t="s">
        <v>276</v>
      </c>
      <c r="D260" s="216" t="s">
        <v>148</v>
      </c>
      <c r="E260" s="217" t="s">
        <v>1374</v>
      </c>
      <c r="F260" s="218" t="s">
        <v>1375</v>
      </c>
      <c r="G260" s="219" t="s">
        <v>161</v>
      </c>
      <c r="H260" s="220">
        <v>2</v>
      </c>
      <c r="I260" s="221"/>
      <c r="J260" s="222">
        <f>ROUND(I260*H260,2)</f>
        <v>0</v>
      </c>
      <c r="K260" s="223"/>
      <c r="L260" s="43"/>
      <c r="M260" s="224" t="s">
        <v>1</v>
      </c>
      <c r="N260" s="225" t="s">
        <v>40</v>
      </c>
      <c r="O260" s="90"/>
      <c r="P260" s="226">
        <f>O260*H260</f>
        <v>0</v>
      </c>
      <c r="Q260" s="226">
        <v>0.0037699999999999999</v>
      </c>
      <c r="R260" s="226">
        <f>Q260*H260</f>
        <v>0.0075399999999999998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241</v>
      </c>
      <c r="AT260" s="228" t="s">
        <v>148</v>
      </c>
      <c r="AU260" s="228" t="s">
        <v>85</v>
      </c>
      <c r="AY260" s="16" t="s">
        <v>147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83</v>
      </c>
      <c r="BK260" s="229">
        <f>ROUND(I260*H260,2)</f>
        <v>0</v>
      </c>
      <c r="BL260" s="16" t="s">
        <v>241</v>
      </c>
      <c r="BM260" s="228" t="s">
        <v>1376</v>
      </c>
    </row>
    <row r="261" s="2" customFormat="1" ht="24.15" customHeight="1">
      <c r="A261" s="37"/>
      <c r="B261" s="38"/>
      <c r="C261" s="216" t="s">
        <v>1377</v>
      </c>
      <c r="D261" s="216" t="s">
        <v>148</v>
      </c>
      <c r="E261" s="217" t="s">
        <v>1378</v>
      </c>
      <c r="F261" s="218" t="s">
        <v>1379</v>
      </c>
      <c r="G261" s="219" t="s">
        <v>161</v>
      </c>
      <c r="H261" s="220">
        <v>4</v>
      </c>
      <c r="I261" s="221"/>
      <c r="J261" s="222">
        <f>ROUND(I261*H261,2)</f>
        <v>0</v>
      </c>
      <c r="K261" s="223"/>
      <c r="L261" s="43"/>
      <c r="M261" s="224" t="s">
        <v>1</v>
      </c>
      <c r="N261" s="225" t="s">
        <v>40</v>
      </c>
      <c r="O261" s="90"/>
      <c r="P261" s="226">
        <f>O261*H261</f>
        <v>0</v>
      </c>
      <c r="Q261" s="226">
        <v>1.0000000000000001E-05</v>
      </c>
      <c r="R261" s="226">
        <f>Q261*H261</f>
        <v>4.0000000000000003E-05</v>
      </c>
      <c r="S261" s="226">
        <v>0.00040000000000000002</v>
      </c>
      <c r="T261" s="227">
        <f>S261*H261</f>
        <v>0.0016000000000000001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241</v>
      </c>
      <c r="AT261" s="228" t="s">
        <v>148</v>
      </c>
      <c r="AU261" s="228" t="s">
        <v>85</v>
      </c>
      <c r="AY261" s="16" t="s">
        <v>147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83</v>
      </c>
      <c r="BK261" s="229">
        <f>ROUND(I261*H261,2)</f>
        <v>0</v>
      </c>
      <c r="BL261" s="16" t="s">
        <v>241</v>
      </c>
      <c r="BM261" s="228" t="s">
        <v>1380</v>
      </c>
    </row>
    <row r="262" s="2" customFormat="1" ht="16.5" customHeight="1">
      <c r="A262" s="37"/>
      <c r="B262" s="38"/>
      <c r="C262" s="216" t="s">
        <v>1381</v>
      </c>
      <c r="D262" s="216" t="s">
        <v>148</v>
      </c>
      <c r="E262" s="217" t="s">
        <v>1382</v>
      </c>
      <c r="F262" s="218" t="s">
        <v>1383</v>
      </c>
      <c r="G262" s="219" t="s">
        <v>161</v>
      </c>
      <c r="H262" s="220">
        <v>45</v>
      </c>
      <c r="I262" s="221"/>
      <c r="J262" s="222">
        <f>ROUND(I262*H262,2)</f>
        <v>0</v>
      </c>
      <c r="K262" s="223"/>
      <c r="L262" s="43"/>
      <c r="M262" s="224" t="s">
        <v>1</v>
      </c>
      <c r="N262" s="225" t="s">
        <v>40</v>
      </c>
      <c r="O262" s="90"/>
      <c r="P262" s="226">
        <f>O262*H262</f>
        <v>0</v>
      </c>
      <c r="Q262" s="226">
        <v>8.0000000000000007E-05</v>
      </c>
      <c r="R262" s="226">
        <f>Q262*H262</f>
        <v>0.0036000000000000003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241</v>
      </c>
      <c r="AT262" s="228" t="s">
        <v>148</v>
      </c>
      <c r="AU262" s="228" t="s">
        <v>85</v>
      </c>
      <c r="AY262" s="16" t="s">
        <v>147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83</v>
      </c>
      <c r="BK262" s="229">
        <f>ROUND(I262*H262,2)</f>
        <v>0</v>
      </c>
      <c r="BL262" s="16" t="s">
        <v>241</v>
      </c>
      <c r="BM262" s="228" t="s">
        <v>1384</v>
      </c>
    </row>
    <row r="263" s="2" customFormat="1" ht="16.5" customHeight="1">
      <c r="A263" s="37"/>
      <c r="B263" s="38"/>
      <c r="C263" s="242" t="s">
        <v>1385</v>
      </c>
      <c r="D263" s="242" t="s">
        <v>158</v>
      </c>
      <c r="E263" s="243" t="s">
        <v>1386</v>
      </c>
      <c r="F263" s="244" t="s">
        <v>1387</v>
      </c>
      <c r="G263" s="245" t="s">
        <v>161</v>
      </c>
      <c r="H263" s="246">
        <v>22</v>
      </c>
      <c r="I263" s="247"/>
      <c r="J263" s="248">
        <f>ROUND(I263*H263,2)</f>
        <v>0</v>
      </c>
      <c r="K263" s="249"/>
      <c r="L263" s="250"/>
      <c r="M263" s="251" t="s">
        <v>1</v>
      </c>
      <c r="N263" s="252" t="s">
        <v>40</v>
      </c>
      <c r="O263" s="90"/>
      <c r="P263" s="226">
        <f>O263*H263</f>
        <v>0</v>
      </c>
      <c r="Q263" s="226">
        <v>0.00044000000000000002</v>
      </c>
      <c r="R263" s="226">
        <f>Q263*H263</f>
        <v>0.0096800000000000011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345</v>
      </c>
      <c r="AT263" s="228" t="s">
        <v>158</v>
      </c>
      <c r="AU263" s="228" t="s">
        <v>85</v>
      </c>
      <c r="AY263" s="16" t="s">
        <v>147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83</v>
      </c>
      <c r="BK263" s="229">
        <f>ROUND(I263*H263,2)</f>
        <v>0</v>
      </c>
      <c r="BL263" s="16" t="s">
        <v>241</v>
      </c>
      <c r="BM263" s="228" t="s">
        <v>1388</v>
      </c>
    </row>
    <row r="264" s="2" customFormat="1" ht="16.5" customHeight="1">
      <c r="A264" s="37"/>
      <c r="B264" s="38"/>
      <c r="C264" s="242" t="s">
        <v>1389</v>
      </c>
      <c r="D264" s="242" t="s">
        <v>158</v>
      </c>
      <c r="E264" s="243" t="s">
        <v>1390</v>
      </c>
      <c r="F264" s="244" t="s">
        <v>1391</v>
      </c>
      <c r="G264" s="245" t="s">
        <v>161</v>
      </c>
      <c r="H264" s="246">
        <v>22</v>
      </c>
      <c r="I264" s="247"/>
      <c r="J264" s="248">
        <f>ROUND(I264*H264,2)</f>
        <v>0</v>
      </c>
      <c r="K264" s="249"/>
      <c r="L264" s="250"/>
      <c r="M264" s="251" t="s">
        <v>1</v>
      </c>
      <c r="N264" s="252" t="s">
        <v>40</v>
      </c>
      <c r="O264" s="90"/>
      <c r="P264" s="226">
        <f>O264*H264</f>
        <v>0</v>
      </c>
      <c r="Q264" s="226">
        <v>0.00021000000000000001</v>
      </c>
      <c r="R264" s="226">
        <f>Q264*H264</f>
        <v>0.00462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345</v>
      </c>
      <c r="AT264" s="228" t="s">
        <v>158</v>
      </c>
      <c r="AU264" s="228" t="s">
        <v>85</v>
      </c>
      <c r="AY264" s="16" t="s">
        <v>147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83</v>
      </c>
      <c r="BK264" s="229">
        <f>ROUND(I264*H264,2)</f>
        <v>0</v>
      </c>
      <c r="BL264" s="16" t="s">
        <v>241</v>
      </c>
      <c r="BM264" s="228" t="s">
        <v>1392</v>
      </c>
    </row>
    <row r="265" s="2" customFormat="1" ht="24.15" customHeight="1">
      <c r="A265" s="37"/>
      <c r="B265" s="38"/>
      <c r="C265" s="242" t="s">
        <v>1393</v>
      </c>
      <c r="D265" s="242" t="s">
        <v>158</v>
      </c>
      <c r="E265" s="243" t="s">
        <v>1394</v>
      </c>
      <c r="F265" s="244" t="s">
        <v>1395</v>
      </c>
      <c r="G265" s="245" t="s">
        <v>161</v>
      </c>
      <c r="H265" s="246">
        <v>1</v>
      </c>
      <c r="I265" s="247"/>
      <c r="J265" s="248">
        <f>ROUND(I265*H265,2)</f>
        <v>0</v>
      </c>
      <c r="K265" s="249"/>
      <c r="L265" s="250"/>
      <c r="M265" s="251" t="s">
        <v>1</v>
      </c>
      <c r="N265" s="252" t="s">
        <v>40</v>
      </c>
      <c r="O265" s="90"/>
      <c r="P265" s="226">
        <f>O265*H265</f>
        <v>0</v>
      </c>
      <c r="Q265" s="226">
        <v>0.00021000000000000001</v>
      </c>
      <c r="R265" s="226">
        <f>Q265*H265</f>
        <v>0.00021000000000000001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345</v>
      </c>
      <c r="AT265" s="228" t="s">
        <v>158</v>
      </c>
      <c r="AU265" s="228" t="s">
        <v>85</v>
      </c>
      <c r="AY265" s="16" t="s">
        <v>147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83</v>
      </c>
      <c r="BK265" s="229">
        <f>ROUND(I265*H265,2)</f>
        <v>0</v>
      </c>
      <c r="BL265" s="16" t="s">
        <v>241</v>
      </c>
      <c r="BM265" s="228" t="s">
        <v>1396</v>
      </c>
    </row>
    <row r="266" s="2" customFormat="1">
      <c r="A266" s="37"/>
      <c r="B266" s="38"/>
      <c r="C266" s="39"/>
      <c r="D266" s="232" t="s">
        <v>232</v>
      </c>
      <c r="E266" s="39"/>
      <c r="F266" s="264" t="s">
        <v>1397</v>
      </c>
      <c r="G266" s="39"/>
      <c r="H266" s="39"/>
      <c r="I266" s="265"/>
      <c r="J266" s="39"/>
      <c r="K266" s="39"/>
      <c r="L266" s="43"/>
      <c r="M266" s="266"/>
      <c r="N266" s="267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232</v>
      </c>
      <c r="AU266" s="16" t="s">
        <v>85</v>
      </c>
    </row>
    <row r="267" s="2" customFormat="1" ht="24.15" customHeight="1">
      <c r="A267" s="37"/>
      <c r="B267" s="38"/>
      <c r="C267" s="216" t="s">
        <v>1398</v>
      </c>
      <c r="D267" s="216" t="s">
        <v>148</v>
      </c>
      <c r="E267" s="217" t="s">
        <v>1399</v>
      </c>
      <c r="F267" s="218" t="s">
        <v>1400</v>
      </c>
      <c r="G267" s="219" t="s">
        <v>161</v>
      </c>
      <c r="H267" s="220">
        <v>3</v>
      </c>
      <c r="I267" s="221"/>
      <c r="J267" s="222">
        <f>ROUND(I267*H267,2)</f>
        <v>0</v>
      </c>
      <c r="K267" s="223"/>
      <c r="L267" s="43"/>
      <c r="M267" s="224" t="s">
        <v>1</v>
      </c>
      <c r="N267" s="225" t="s">
        <v>40</v>
      </c>
      <c r="O267" s="90"/>
      <c r="P267" s="226">
        <f>O267*H267</f>
        <v>0</v>
      </c>
      <c r="Q267" s="226">
        <v>0.00027999999999999998</v>
      </c>
      <c r="R267" s="226">
        <f>Q267*H267</f>
        <v>0.00083999999999999993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241</v>
      </c>
      <c r="AT267" s="228" t="s">
        <v>148</v>
      </c>
      <c r="AU267" s="228" t="s">
        <v>85</v>
      </c>
      <c r="AY267" s="16" t="s">
        <v>147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83</v>
      </c>
      <c r="BK267" s="229">
        <f>ROUND(I267*H267,2)</f>
        <v>0</v>
      </c>
      <c r="BL267" s="16" t="s">
        <v>241</v>
      </c>
      <c r="BM267" s="228" t="s">
        <v>1401</v>
      </c>
    </row>
    <row r="268" s="2" customFormat="1" ht="24.15" customHeight="1">
      <c r="A268" s="37"/>
      <c r="B268" s="38"/>
      <c r="C268" s="216" t="s">
        <v>1402</v>
      </c>
      <c r="D268" s="216" t="s">
        <v>148</v>
      </c>
      <c r="E268" s="217" t="s">
        <v>1403</v>
      </c>
      <c r="F268" s="218" t="s">
        <v>1404</v>
      </c>
      <c r="G268" s="219" t="s">
        <v>161</v>
      </c>
      <c r="H268" s="220">
        <v>22</v>
      </c>
      <c r="I268" s="221"/>
      <c r="J268" s="222">
        <f>ROUND(I268*H268,2)</f>
        <v>0</v>
      </c>
      <c r="K268" s="223"/>
      <c r="L268" s="43"/>
      <c r="M268" s="224" t="s">
        <v>1</v>
      </c>
      <c r="N268" s="225" t="s">
        <v>40</v>
      </c>
      <c r="O268" s="90"/>
      <c r="P268" s="226">
        <f>O268*H268</f>
        <v>0</v>
      </c>
      <c r="Q268" s="226">
        <v>0.00027999999999999998</v>
      </c>
      <c r="R268" s="226">
        <f>Q268*H268</f>
        <v>0.0061599999999999997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241</v>
      </c>
      <c r="AT268" s="228" t="s">
        <v>148</v>
      </c>
      <c r="AU268" s="228" t="s">
        <v>85</v>
      </c>
      <c r="AY268" s="16" t="s">
        <v>147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83</v>
      </c>
      <c r="BK268" s="229">
        <f>ROUND(I268*H268,2)</f>
        <v>0</v>
      </c>
      <c r="BL268" s="16" t="s">
        <v>241</v>
      </c>
      <c r="BM268" s="228" t="s">
        <v>1405</v>
      </c>
    </row>
    <row r="269" s="2" customFormat="1" ht="24.15" customHeight="1">
      <c r="A269" s="37"/>
      <c r="B269" s="38"/>
      <c r="C269" s="216" t="s">
        <v>1406</v>
      </c>
      <c r="D269" s="216" t="s">
        <v>148</v>
      </c>
      <c r="E269" s="217" t="s">
        <v>1407</v>
      </c>
      <c r="F269" s="218" t="s">
        <v>1408</v>
      </c>
      <c r="G269" s="219" t="s">
        <v>161</v>
      </c>
      <c r="H269" s="220">
        <v>10</v>
      </c>
      <c r="I269" s="221"/>
      <c r="J269" s="222">
        <f>ROUND(I269*H269,2)</f>
        <v>0</v>
      </c>
      <c r="K269" s="223"/>
      <c r="L269" s="43"/>
      <c r="M269" s="224" t="s">
        <v>1</v>
      </c>
      <c r="N269" s="225" t="s">
        <v>40</v>
      </c>
      <c r="O269" s="90"/>
      <c r="P269" s="226">
        <f>O269*H269</f>
        <v>0</v>
      </c>
      <c r="Q269" s="226">
        <v>0.00052999999999999998</v>
      </c>
      <c r="R269" s="226">
        <f>Q269*H269</f>
        <v>0.0053</v>
      </c>
      <c r="S269" s="226">
        <v>0</v>
      </c>
      <c r="T269" s="22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8" t="s">
        <v>241</v>
      </c>
      <c r="AT269" s="228" t="s">
        <v>148</v>
      </c>
      <c r="AU269" s="228" t="s">
        <v>85</v>
      </c>
      <c r="AY269" s="16" t="s">
        <v>147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6" t="s">
        <v>83</v>
      </c>
      <c r="BK269" s="229">
        <f>ROUND(I269*H269,2)</f>
        <v>0</v>
      </c>
      <c r="BL269" s="16" t="s">
        <v>241</v>
      </c>
      <c r="BM269" s="228" t="s">
        <v>1409</v>
      </c>
    </row>
    <row r="270" s="2" customFormat="1" ht="24.15" customHeight="1">
      <c r="A270" s="37"/>
      <c r="B270" s="38"/>
      <c r="C270" s="216" t="s">
        <v>1410</v>
      </c>
      <c r="D270" s="216" t="s">
        <v>148</v>
      </c>
      <c r="E270" s="217" t="s">
        <v>1411</v>
      </c>
      <c r="F270" s="218" t="s">
        <v>1412</v>
      </c>
      <c r="G270" s="219" t="s">
        <v>161</v>
      </c>
      <c r="H270" s="220">
        <v>1</v>
      </c>
      <c r="I270" s="221"/>
      <c r="J270" s="222">
        <f>ROUND(I270*H270,2)</f>
        <v>0</v>
      </c>
      <c r="K270" s="223"/>
      <c r="L270" s="43"/>
      <c r="M270" s="224" t="s">
        <v>1</v>
      </c>
      <c r="N270" s="225" t="s">
        <v>40</v>
      </c>
      <c r="O270" s="90"/>
      <c r="P270" s="226">
        <f>O270*H270</f>
        <v>0</v>
      </c>
      <c r="Q270" s="226">
        <v>0.00147</v>
      </c>
      <c r="R270" s="226">
        <f>Q270*H270</f>
        <v>0.00147</v>
      </c>
      <c r="S270" s="226">
        <v>0</v>
      </c>
      <c r="T270" s="22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8" t="s">
        <v>241</v>
      </c>
      <c r="AT270" s="228" t="s">
        <v>148</v>
      </c>
      <c r="AU270" s="228" t="s">
        <v>85</v>
      </c>
      <c r="AY270" s="16" t="s">
        <v>147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6" t="s">
        <v>83</v>
      </c>
      <c r="BK270" s="229">
        <f>ROUND(I270*H270,2)</f>
        <v>0</v>
      </c>
      <c r="BL270" s="16" t="s">
        <v>241</v>
      </c>
      <c r="BM270" s="228" t="s">
        <v>1413</v>
      </c>
    </row>
    <row r="271" s="2" customFormat="1" ht="21.75" customHeight="1">
      <c r="A271" s="37"/>
      <c r="B271" s="38"/>
      <c r="C271" s="216" t="s">
        <v>1414</v>
      </c>
      <c r="D271" s="216" t="s">
        <v>148</v>
      </c>
      <c r="E271" s="217" t="s">
        <v>1415</v>
      </c>
      <c r="F271" s="218" t="s">
        <v>1416</v>
      </c>
      <c r="G271" s="219" t="s">
        <v>296</v>
      </c>
      <c r="H271" s="220">
        <v>0.182</v>
      </c>
      <c r="I271" s="221"/>
      <c r="J271" s="222">
        <f>ROUND(I271*H271,2)</f>
        <v>0</v>
      </c>
      <c r="K271" s="223"/>
      <c r="L271" s="43"/>
      <c r="M271" s="224" t="s">
        <v>1</v>
      </c>
      <c r="N271" s="225" t="s">
        <v>40</v>
      </c>
      <c r="O271" s="90"/>
      <c r="P271" s="226">
        <f>O271*H271</f>
        <v>0</v>
      </c>
      <c r="Q271" s="226">
        <v>0</v>
      </c>
      <c r="R271" s="226">
        <f>Q271*H271</f>
        <v>0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241</v>
      </c>
      <c r="AT271" s="228" t="s">
        <v>148</v>
      </c>
      <c r="AU271" s="228" t="s">
        <v>85</v>
      </c>
      <c r="AY271" s="16" t="s">
        <v>147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83</v>
      </c>
      <c r="BK271" s="229">
        <f>ROUND(I271*H271,2)</f>
        <v>0</v>
      </c>
      <c r="BL271" s="16" t="s">
        <v>241</v>
      </c>
      <c r="BM271" s="228" t="s">
        <v>1417</v>
      </c>
    </row>
    <row r="272" s="12" customFormat="1" ht="22.8" customHeight="1">
      <c r="A272" s="12"/>
      <c r="B272" s="202"/>
      <c r="C272" s="203"/>
      <c r="D272" s="204" t="s">
        <v>74</v>
      </c>
      <c r="E272" s="268" t="s">
        <v>1418</v>
      </c>
      <c r="F272" s="268" t="s">
        <v>1419</v>
      </c>
      <c r="G272" s="203"/>
      <c r="H272" s="203"/>
      <c r="I272" s="206"/>
      <c r="J272" s="269">
        <f>BK272</f>
        <v>0</v>
      </c>
      <c r="K272" s="203"/>
      <c r="L272" s="208"/>
      <c r="M272" s="209"/>
      <c r="N272" s="210"/>
      <c r="O272" s="210"/>
      <c r="P272" s="211">
        <f>SUM(P273:P288)</f>
        <v>0</v>
      </c>
      <c r="Q272" s="210"/>
      <c r="R272" s="211">
        <f>SUM(R273:R288)</f>
        <v>1.5730899999999999</v>
      </c>
      <c r="S272" s="210"/>
      <c r="T272" s="212">
        <f>SUM(T273:T288)</f>
        <v>1.0309999999999999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3" t="s">
        <v>85</v>
      </c>
      <c r="AT272" s="214" t="s">
        <v>74</v>
      </c>
      <c r="AU272" s="214" t="s">
        <v>83</v>
      </c>
      <c r="AY272" s="213" t="s">
        <v>147</v>
      </c>
      <c r="BK272" s="215">
        <f>SUM(BK273:BK288)</f>
        <v>0</v>
      </c>
    </row>
    <row r="273" s="2" customFormat="1" ht="16.5" customHeight="1">
      <c r="A273" s="37"/>
      <c r="B273" s="38"/>
      <c r="C273" s="216" t="s">
        <v>1420</v>
      </c>
      <c r="D273" s="216" t="s">
        <v>148</v>
      </c>
      <c r="E273" s="217" t="s">
        <v>1421</v>
      </c>
      <c r="F273" s="218" t="s">
        <v>1422</v>
      </c>
      <c r="G273" s="219" t="s">
        <v>770</v>
      </c>
      <c r="H273" s="220">
        <v>22</v>
      </c>
      <c r="I273" s="221"/>
      <c r="J273" s="222">
        <f>ROUND(I273*H273,2)</f>
        <v>0</v>
      </c>
      <c r="K273" s="223"/>
      <c r="L273" s="43"/>
      <c r="M273" s="224" t="s">
        <v>1</v>
      </c>
      <c r="N273" s="225" t="s">
        <v>40</v>
      </c>
      <c r="O273" s="90"/>
      <c r="P273" s="226">
        <f>O273*H273</f>
        <v>0</v>
      </c>
      <c r="Q273" s="226">
        <v>0.016</v>
      </c>
      <c r="R273" s="226">
        <f>Q273*H273</f>
        <v>0.35199999999999998</v>
      </c>
      <c r="S273" s="226">
        <v>0</v>
      </c>
      <c r="T273" s="22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8" t="s">
        <v>241</v>
      </c>
      <c r="AT273" s="228" t="s">
        <v>148</v>
      </c>
      <c r="AU273" s="228" t="s">
        <v>85</v>
      </c>
      <c r="AY273" s="16" t="s">
        <v>147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6" t="s">
        <v>83</v>
      </c>
      <c r="BK273" s="229">
        <f>ROUND(I273*H273,2)</f>
        <v>0</v>
      </c>
      <c r="BL273" s="16" t="s">
        <v>241</v>
      </c>
      <c r="BM273" s="228" t="s">
        <v>1423</v>
      </c>
    </row>
    <row r="274" s="2" customFormat="1" ht="33" customHeight="1">
      <c r="A274" s="37"/>
      <c r="B274" s="38"/>
      <c r="C274" s="216" t="s">
        <v>1424</v>
      </c>
      <c r="D274" s="216" t="s">
        <v>148</v>
      </c>
      <c r="E274" s="217" t="s">
        <v>1425</v>
      </c>
      <c r="F274" s="218" t="s">
        <v>1426</v>
      </c>
      <c r="G274" s="219" t="s">
        <v>770</v>
      </c>
      <c r="H274" s="220">
        <v>1</v>
      </c>
      <c r="I274" s="221"/>
      <c r="J274" s="222">
        <f>ROUND(I274*H274,2)</f>
        <v>0</v>
      </c>
      <c r="K274" s="223"/>
      <c r="L274" s="43"/>
      <c r="M274" s="224" t="s">
        <v>1</v>
      </c>
      <c r="N274" s="225" t="s">
        <v>40</v>
      </c>
      <c r="O274" s="90"/>
      <c r="P274" s="226">
        <f>O274*H274</f>
        <v>0</v>
      </c>
      <c r="Q274" s="226">
        <v>0.0020999999999999999</v>
      </c>
      <c r="R274" s="226">
        <f>Q274*H274</f>
        <v>0.0020999999999999999</v>
      </c>
      <c r="S274" s="226">
        <v>0</v>
      </c>
      <c r="T274" s="22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241</v>
      </c>
      <c r="AT274" s="228" t="s">
        <v>148</v>
      </c>
      <c r="AU274" s="228" t="s">
        <v>85</v>
      </c>
      <c r="AY274" s="16" t="s">
        <v>147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83</v>
      </c>
      <c r="BK274" s="229">
        <f>ROUND(I274*H274,2)</f>
        <v>0</v>
      </c>
      <c r="BL274" s="16" t="s">
        <v>241</v>
      </c>
      <c r="BM274" s="228" t="s">
        <v>1427</v>
      </c>
    </row>
    <row r="275" s="2" customFormat="1" ht="24.15" customHeight="1">
      <c r="A275" s="37"/>
      <c r="B275" s="38"/>
      <c r="C275" s="242" t="s">
        <v>1428</v>
      </c>
      <c r="D275" s="242" t="s">
        <v>158</v>
      </c>
      <c r="E275" s="243" t="s">
        <v>1429</v>
      </c>
      <c r="F275" s="244" t="s">
        <v>1430</v>
      </c>
      <c r="G275" s="245" t="s">
        <v>770</v>
      </c>
      <c r="H275" s="246">
        <v>1</v>
      </c>
      <c r="I275" s="247"/>
      <c r="J275" s="248">
        <f>ROUND(I275*H275,2)</f>
        <v>0</v>
      </c>
      <c r="K275" s="249"/>
      <c r="L275" s="250"/>
      <c r="M275" s="251" t="s">
        <v>1</v>
      </c>
      <c r="N275" s="252" t="s">
        <v>40</v>
      </c>
      <c r="O275" s="90"/>
      <c r="P275" s="226">
        <f>O275*H275</f>
        <v>0</v>
      </c>
      <c r="Q275" s="226">
        <v>0.019</v>
      </c>
      <c r="R275" s="226">
        <f>Q275*H275</f>
        <v>0.019</v>
      </c>
      <c r="S275" s="226">
        <v>0</v>
      </c>
      <c r="T275" s="22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8" t="s">
        <v>345</v>
      </c>
      <c r="AT275" s="228" t="s">
        <v>158</v>
      </c>
      <c r="AU275" s="228" t="s">
        <v>85</v>
      </c>
      <c r="AY275" s="16" t="s">
        <v>147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6" t="s">
        <v>83</v>
      </c>
      <c r="BK275" s="229">
        <f>ROUND(I275*H275,2)</f>
        <v>0</v>
      </c>
      <c r="BL275" s="16" t="s">
        <v>241</v>
      </c>
      <c r="BM275" s="228" t="s">
        <v>1431</v>
      </c>
    </row>
    <row r="276" s="2" customFormat="1" ht="33" customHeight="1">
      <c r="A276" s="37"/>
      <c r="B276" s="38"/>
      <c r="C276" s="216" t="s">
        <v>1432</v>
      </c>
      <c r="D276" s="216" t="s">
        <v>148</v>
      </c>
      <c r="E276" s="217" t="s">
        <v>1433</v>
      </c>
      <c r="F276" s="218" t="s">
        <v>1434</v>
      </c>
      <c r="G276" s="219" t="s">
        <v>770</v>
      </c>
      <c r="H276" s="220">
        <v>9</v>
      </c>
      <c r="I276" s="221"/>
      <c r="J276" s="222">
        <f>ROUND(I276*H276,2)</f>
        <v>0</v>
      </c>
      <c r="K276" s="223"/>
      <c r="L276" s="43"/>
      <c r="M276" s="224" t="s">
        <v>1</v>
      </c>
      <c r="N276" s="225" t="s">
        <v>40</v>
      </c>
      <c r="O276" s="90"/>
      <c r="P276" s="226">
        <f>O276*H276</f>
        <v>0</v>
      </c>
      <c r="Q276" s="226">
        <v>0.0020999999999999999</v>
      </c>
      <c r="R276" s="226">
        <f>Q276*H276</f>
        <v>0.0189</v>
      </c>
      <c r="S276" s="226">
        <v>0</v>
      </c>
      <c r="T276" s="22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8" t="s">
        <v>241</v>
      </c>
      <c r="AT276" s="228" t="s">
        <v>148</v>
      </c>
      <c r="AU276" s="228" t="s">
        <v>85</v>
      </c>
      <c r="AY276" s="16" t="s">
        <v>147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6" t="s">
        <v>83</v>
      </c>
      <c r="BK276" s="229">
        <f>ROUND(I276*H276,2)</f>
        <v>0</v>
      </c>
      <c r="BL276" s="16" t="s">
        <v>241</v>
      </c>
      <c r="BM276" s="228" t="s">
        <v>1435</v>
      </c>
    </row>
    <row r="277" s="2" customFormat="1" ht="24.15" customHeight="1">
      <c r="A277" s="37"/>
      <c r="B277" s="38"/>
      <c r="C277" s="242" t="s">
        <v>1436</v>
      </c>
      <c r="D277" s="242" t="s">
        <v>158</v>
      </c>
      <c r="E277" s="243" t="s">
        <v>1437</v>
      </c>
      <c r="F277" s="244" t="s">
        <v>1438</v>
      </c>
      <c r="G277" s="245" t="s">
        <v>770</v>
      </c>
      <c r="H277" s="246">
        <v>2</v>
      </c>
      <c r="I277" s="247"/>
      <c r="J277" s="248">
        <f>ROUND(I277*H277,2)</f>
        <v>0</v>
      </c>
      <c r="K277" s="249"/>
      <c r="L277" s="250"/>
      <c r="M277" s="251" t="s">
        <v>1</v>
      </c>
      <c r="N277" s="252" t="s">
        <v>40</v>
      </c>
      <c r="O277" s="90"/>
      <c r="P277" s="226">
        <f>O277*H277</f>
        <v>0</v>
      </c>
      <c r="Q277" s="226">
        <v>0.0304</v>
      </c>
      <c r="R277" s="226">
        <f>Q277*H277</f>
        <v>0.0608</v>
      </c>
      <c r="S277" s="226">
        <v>0</v>
      </c>
      <c r="T277" s="22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345</v>
      </c>
      <c r="AT277" s="228" t="s">
        <v>158</v>
      </c>
      <c r="AU277" s="228" t="s">
        <v>85</v>
      </c>
      <c r="AY277" s="16" t="s">
        <v>147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83</v>
      </c>
      <c r="BK277" s="229">
        <f>ROUND(I277*H277,2)</f>
        <v>0</v>
      </c>
      <c r="BL277" s="16" t="s">
        <v>241</v>
      </c>
      <c r="BM277" s="228" t="s">
        <v>1439</v>
      </c>
    </row>
    <row r="278" s="2" customFormat="1" ht="24.15" customHeight="1">
      <c r="A278" s="37"/>
      <c r="B278" s="38"/>
      <c r="C278" s="242" t="s">
        <v>1440</v>
      </c>
      <c r="D278" s="242" t="s">
        <v>158</v>
      </c>
      <c r="E278" s="243" t="s">
        <v>1441</v>
      </c>
      <c r="F278" s="244" t="s">
        <v>1442</v>
      </c>
      <c r="G278" s="245" t="s">
        <v>770</v>
      </c>
      <c r="H278" s="246">
        <v>7</v>
      </c>
      <c r="I278" s="247"/>
      <c r="J278" s="248">
        <f>ROUND(I278*H278,2)</f>
        <v>0</v>
      </c>
      <c r="K278" s="249"/>
      <c r="L278" s="250"/>
      <c r="M278" s="251" t="s">
        <v>1</v>
      </c>
      <c r="N278" s="252" t="s">
        <v>40</v>
      </c>
      <c r="O278" s="90"/>
      <c r="P278" s="226">
        <f>O278*H278</f>
        <v>0</v>
      </c>
      <c r="Q278" s="226">
        <v>0.034200000000000001</v>
      </c>
      <c r="R278" s="226">
        <f>Q278*H278</f>
        <v>0.2394</v>
      </c>
      <c r="S278" s="226">
        <v>0</v>
      </c>
      <c r="T278" s="22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8" t="s">
        <v>345</v>
      </c>
      <c r="AT278" s="228" t="s">
        <v>158</v>
      </c>
      <c r="AU278" s="228" t="s">
        <v>85</v>
      </c>
      <c r="AY278" s="16" t="s">
        <v>147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6" t="s">
        <v>83</v>
      </c>
      <c r="BK278" s="229">
        <f>ROUND(I278*H278,2)</f>
        <v>0</v>
      </c>
      <c r="BL278" s="16" t="s">
        <v>241</v>
      </c>
      <c r="BM278" s="228" t="s">
        <v>1443</v>
      </c>
    </row>
    <row r="279" s="2" customFormat="1" ht="33" customHeight="1">
      <c r="A279" s="37"/>
      <c r="B279" s="38"/>
      <c r="C279" s="216" t="s">
        <v>1444</v>
      </c>
      <c r="D279" s="216" t="s">
        <v>148</v>
      </c>
      <c r="E279" s="217" t="s">
        <v>1445</v>
      </c>
      <c r="F279" s="218" t="s">
        <v>1446</v>
      </c>
      <c r="G279" s="219" t="s">
        <v>770</v>
      </c>
      <c r="H279" s="220">
        <v>12</v>
      </c>
      <c r="I279" s="221"/>
      <c r="J279" s="222">
        <f>ROUND(I279*H279,2)</f>
        <v>0</v>
      </c>
      <c r="K279" s="223"/>
      <c r="L279" s="43"/>
      <c r="M279" s="224" t="s">
        <v>1</v>
      </c>
      <c r="N279" s="225" t="s">
        <v>40</v>
      </c>
      <c r="O279" s="90"/>
      <c r="P279" s="226">
        <f>O279*H279</f>
        <v>0</v>
      </c>
      <c r="Q279" s="226">
        <v>0.0020999999999999999</v>
      </c>
      <c r="R279" s="226">
        <f>Q279*H279</f>
        <v>0.0252</v>
      </c>
      <c r="S279" s="226">
        <v>0</v>
      </c>
      <c r="T279" s="22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241</v>
      </c>
      <c r="AT279" s="228" t="s">
        <v>148</v>
      </c>
      <c r="AU279" s="228" t="s">
        <v>85</v>
      </c>
      <c r="AY279" s="16" t="s">
        <v>147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83</v>
      </c>
      <c r="BK279" s="229">
        <f>ROUND(I279*H279,2)</f>
        <v>0</v>
      </c>
      <c r="BL279" s="16" t="s">
        <v>241</v>
      </c>
      <c r="BM279" s="228" t="s">
        <v>1447</v>
      </c>
    </row>
    <row r="280" s="2" customFormat="1" ht="24.15" customHeight="1">
      <c r="A280" s="37"/>
      <c r="B280" s="38"/>
      <c r="C280" s="242" t="s">
        <v>1448</v>
      </c>
      <c r="D280" s="242" t="s">
        <v>158</v>
      </c>
      <c r="E280" s="243" t="s">
        <v>1449</v>
      </c>
      <c r="F280" s="244" t="s">
        <v>1450</v>
      </c>
      <c r="G280" s="245" t="s">
        <v>770</v>
      </c>
      <c r="H280" s="246">
        <v>12</v>
      </c>
      <c r="I280" s="247"/>
      <c r="J280" s="248">
        <f>ROUND(I280*H280,2)</f>
        <v>0</v>
      </c>
      <c r="K280" s="249"/>
      <c r="L280" s="250"/>
      <c r="M280" s="251" t="s">
        <v>1</v>
      </c>
      <c r="N280" s="252" t="s">
        <v>40</v>
      </c>
      <c r="O280" s="90"/>
      <c r="P280" s="226">
        <f>O280*H280</f>
        <v>0</v>
      </c>
      <c r="Q280" s="226">
        <v>0.041799999999999997</v>
      </c>
      <c r="R280" s="226">
        <f>Q280*H280</f>
        <v>0.50159999999999993</v>
      </c>
      <c r="S280" s="226">
        <v>0</v>
      </c>
      <c r="T280" s="22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345</v>
      </c>
      <c r="AT280" s="228" t="s">
        <v>158</v>
      </c>
      <c r="AU280" s="228" t="s">
        <v>85</v>
      </c>
      <c r="AY280" s="16" t="s">
        <v>147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83</v>
      </c>
      <c r="BK280" s="229">
        <f>ROUND(I280*H280,2)</f>
        <v>0</v>
      </c>
      <c r="BL280" s="16" t="s">
        <v>241</v>
      </c>
      <c r="BM280" s="228" t="s">
        <v>1451</v>
      </c>
    </row>
    <row r="281" s="2" customFormat="1" ht="24.15" customHeight="1">
      <c r="A281" s="37"/>
      <c r="B281" s="38"/>
      <c r="C281" s="216" t="s">
        <v>1452</v>
      </c>
      <c r="D281" s="216" t="s">
        <v>148</v>
      </c>
      <c r="E281" s="217" t="s">
        <v>1453</v>
      </c>
      <c r="F281" s="218" t="s">
        <v>1454</v>
      </c>
      <c r="G281" s="219" t="s">
        <v>161</v>
      </c>
      <c r="H281" s="220">
        <v>22</v>
      </c>
      <c r="I281" s="221"/>
      <c r="J281" s="222">
        <f>ROUND(I281*H281,2)</f>
        <v>0</v>
      </c>
      <c r="K281" s="223"/>
      <c r="L281" s="43"/>
      <c r="M281" s="224" t="s">
        <v>1</v>
      </c>
      <c r="N281" s="225" t="s">
        <v>40</v>
      </c>
      <c r="O281" s="90"/>
      <c r="P281" s="226">
        <f>O281*H281</f>
        <v>0</v>
      </c>
      <c r="Q281" s="226">
        <v>0.016</v>
      </c>
      <c r="R281" s="226">
        <f>Q281*H281</f>
        <v>0.35199999999999998</v>
      </c>
      <c r="S281" s="226">
        <v>0</v>
      </c>
      <c r="T281" s="22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241</v>
      </c>
      <c r="AT281" s="228" t="s">
        <v>148</v>
      </c>
      <c r="AU281" s="228" t="s">
        <v>85</v>
      </c>
      <c r="AY281" s="16" t="s">
        <v>147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83</v>
      </c>
      <c r="BK281" s="229">
        <f>ROUND(I281*H281,2)</f>
        <v>0</v>
      </c>
      <c r="BL281" s="16" t="s">
        <v>241</v>
      </c>
      <c r="BM281" s="228" t="s">
        <v>1455</v>
      </c>
    </row>
    <row r="282" s="2" customFormat="1">
      <c r="A282" s="37"/>
      <c r="B282" s="38"/>
      <c r="C282" s="39"/>
      <c r="D282" s="232" t="s">
        <v>232</v>
      </c>
      <c r="E282" s="39"/>
      <c r="F282" s="264" t="s">
        <v>1456</v>
      </c>
      <c r="G282" s="39"/>
      <c r="H282" s="39"/>
      <c r="I282" s="265"/>
      <c r="J282" s="39"/>
      <c r="K282" s="39"/>
      <c r="L282" s="43"/>
      <c r="M282" s="266"/>
      <c r="N282" s="267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232</v>
      </c>
      <c r="AU282" s="16" t="s">
        <v>85</v>
      </c>
    </row>
    <row r="283" s="2" customFormat="1" ht="24.15" customHeight="1">
      <c r="A283" s="37"/>
      <c r="B283" s="38"/>
      <c r="C283" s="216" t="s">
        <v>1457</v>
      </c>
      <c r="D283" s="216" t="s">
        <v>148</v>
      </c>
      <c r="E283" s="217" t="s">
        <v>1458</v>
      </c>
      <c r="F283" s="218" t="s">
        <v>1459</v>
      </c>
      <c r="G283" s="219" t="s">
        <v>161</v>
      </c>
      <c r="H283" s="220">
        <v>19</v>
      </c>
      <c r="I283" s="221"/>
      <c r="J283" s="222">
        <f>ROUND(I283*H283,2)</f>
        <v>0</v>
      </c>
      <c r="K283" s="223"/>
      <c r="L283" s="43"/>
      <c r="M283" s="224" t="s">
        <v>1</v>
      </c>
      <c r="N283" s="225" t="s">
        <v>40</v>
      </c>
      <c r="O283" s="90"/>
      <c r="P283" s="226">
        <f>O283*H283</f>
        <v>0</v>
      </c>
      <c r="Q283" s="226">
        <v>8.0000000000000007E-05</v>
      </c>
      <c r="R283" s="226">
        <f>Q283*H283</f>
        <v>0.0015200000000000001</v>
      </c>
      <c r="S283" s="226">
        <v>0.04675</v>
      </c>
      <c r="T283" s="227">
        <f>S283*H283</f>
        <v>0.88824999999999998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241</v>
      </c>
      <c r="AT283" s="228" t="s">
        <v>148</v>
      </c>
      <c r="AU283" s="228" t="s">
        <v>85</v>
      </c>
      <c r="AY283" s="16" t="s">
        <v>147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83</v>
      </c>
      <c r="BK283" s="229">
        <f>ROUND(I283*H283,2)</f>
        <v>0</v>
      </c>
      <c r="BL283" s="16" t="s">
        <v>241</v>
      </c>
      <c r="BM283" s="228" t="s">
        <v>1460</v>
      </c>
    </row>
    <row r="284" s="2" customFormat="1" ht="24.15" customHeight="1">
      <c r="A284" s="37"/>
      <c r="B284" s="38"/>
      <c r="C284" s="216" t="s">
        <v>1461</v>
      </c>
      <c r="D284" s="216" t="s">
        <v>148</v>
      </c>
      <c r="E284" s="217" t="s">
        <v>1462</v>
      </c>
      <c r="F284" s="218" t="s">
        <v>1463</v>
      </c>
      <c r="G284" s="219" t="s">
        <v>161</v>
      </c>
      <c r="H284" s="220">
        <v>57</v>
      </c>
      <c r="I284" s="221"/>
      <c r="J284" s="222">
        <f>ROUND(I284*H284,2)</f>
        <v>0</v>
      </c>
      <c r="K284" s="223"/>
      <c r="L284" s="43"/>
      <c r="M284" s="224" t="s">
        <v>1</v>
      </c>
      <c r="N284" s="225" t="s">
        <v>40</v>
      </c>
      <c r="O284" s="90"/>
      <c r="P284" s="226">
        <f>O284*H284</f>
        <v>0</v>
      </c>
      <c r="Q284" s="226">
        <v>1.0000000000000001E-05</v>
      </c>
      <c r="R284" s="226">
        <f>Q284*H284</f>
        <v>0.00057000000000000009</v>
      </c>
      <c r="S284" s="226">
        <v>0.00075000000000000002</v>
      </c>
      <c r="T284" s="227">
        <f>S284*H284</f>
        <v>0.042750000000000003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8" t="s">
        <v>241</v>
      </c>
      <c r="AT284" s="228" t="s">
        <v>148</v>
      </c>
      <c r="AU284" s="228" t="s">
        <v>85</v>
      </c>
      <c r="AY284" s="16" t="s">
        <v>147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6" t="s">
        <v>83</v>
      </c>
      <c r="BK284" s="229">
        <f>ROUND(I284*H284,2)</f>
        <v>0</v>
      </c>
      <c r="BL284" s="16" t="s">
        <v>241</v>
      </c>
      <c r="BM284" s="228" t="s">
        <v>1464</v>
      </c>
    </row>
    <row r="285" s="2" customFormat="1" ht="37.8" customHeight="1">
      <c r="A285" s="37"/>
      <c r="B285" s="38"/>
      <c r="C285" s="216" t="s">
        <v>1465</v>
      </c>
      <c r="D285" s="216" t="s">
        <v>148</v>
      </c>
      <c r="E285" s="217" t="s">
        <v>1466</v>
      </c>
      <c r="F285" s="218" t="s">
        <v>1467</v>
      </c>
      <c r="G285" s="219" t="s">
        <v>161</v>
      </c>
      <c r="H285" s="220">
        <v>4</v>
      </c>
      <c r="I285" s="221"/>
      <c r="J285" s="222">
        <f>ROUND(I285*H285,2)</f>
        <v>0</v>
      </c>
      <c r="K285" s="223"/>
      <c r="L285" s="43"/>
      <c r="M285" s="224" t="s">
        <v>1</v>
      </c>
      <c r="N285" s="225" t="s">
        <v>40</v>
      </c>
      <c r="O285" s="90"/>
      <c r="P285" s="226">
        <f>O285*H285</f>
        <v>0</v>
      </c>
      <c r="Q285" s="226">
        <v>0</v>
      </c>
      <c r="R285" s="226">
        <f>Q285*H285</f>
        <v>0</v>
      </c>
      <c r="S285" s="226">
        <v>0.025000000000000001</v>
      </c>
      <c r="T285" s="227">
        <f>S285*H285</f>
        <v>0.10000000000000001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8" t="s">
        <v>241</v>
      </c>
      <c r="AT285" s="228" t="s">
        <v>148</v>
      </c>
      <c r="AU285" s="228" t="s">
        <v>85</v>
      </c>
      <c r="AY285" s="16" t="s">
        <v>147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6" t="s">
        <v>83</v>
      </c>
      <c r="BK285" s="229">
        <f>ROUND(I285*H285,2)</f>
        <v>0</v>
      </c>
      <c r="BL285" s="16" t="s">
        <v>241</v>
      </c>
      <c r="BM285" s="228" t="s">
        <v>1468</v>
      </c>
    </row>
    <row r="286" s="2" customFormat="1">
      <c r="A286" s="37"/>
      <c r="B286" s="38"/>
      <c r="C286" s="39"/>
      <c r="D286" s="232" t="s">
        <v>232</v>
      </c>
      <c r="E286" s="39"/>
      <c r="F286" s="264" t="s">
        <v>1469</v>
      </c>
      <c r="G286" s="39"/>
      <c r="H286" s="39"/>
      <c r="I286" s="265"/>
      <c r="J286" s="39"/>
      <c r="K286" s="39"/>
      <c r="L286" s="43"/>
      <c r="M286" s="266"/>
      <c r="N286" s="267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232</v>
      </c>
      <c r="AU286" s="16" t="s">
        <v>85</v>
      </c>
    </row>
    <row r="287" s="2" customFormat="1" ht="24.15" customHeight="1">
      <c r="A287" s="37"/>
      <c r="B287" s="38"/>
      <c r="C287" s="216" t="s">
        <v>1470</v>
      </c>
      <c r="D287" s="216" t="s">
        <v>148</v>
      </c>
      <c r="E287" s="217" t="s">
        <v>1471</v>
      </c>
      <c r="F287" s="218" t="s">
        <v>1472</v>
      </c>
      <c r="G287" s="219" t="s">
        <v>296</v>
      </c>
      <c r="H287" s="220">
        <v>1.573</v>
      </c>
      <c r="I287" s="221"/>
      <c r="J287" s="222">
        <f>ROUND(I287*H287,2)</f>
        <v>0</v>
      </c>
      <c r="K287" s="223"/>
      <c r="L287" s="43"/>
      <c r="M287" s="224" t="s">
        <v>1</v>
      </c>
      <c r="N287" s="225" t="s">
        <v>40</v>
      </c>
      <c r="O287" s="90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241</v>
      </c>
      <c r="AT287" s="228" t="s">
        <v>148</v>
      </c>
      <c r="AU287" s="228" t="s">
        <v>85</v>
      </c>
      <c r="AY287" s="16" t="s">
        <v>147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83</v>
      </c>
      <c r="BK287" s="229">
        <f>ROUND(I287*H287,2)</f>
        <v>0</v>
      </c>
      <c r="BL287" s="16" t="s">
        <v>241</v>
      </c>
      <c r="BM287" s="228" t="s">
        <v>1473</v>
      </c>
    </row>
    <row r="288" s="2" customFormat="1" ht="24.15" customHeight="1">
      <c r="A288" s="37"/>
      <c r="B288" s="38"/>
      <c r="C288" s="216" t="s">
        <v>1474</v>
      </c>
      <c r="D288" s="216" t="s">
        <v>148</v>
      </c>
      <c r="E288" s="217" t="s">
        <v>1475</v>
      </c>
      <c r="F288" s="218" t="s">
        <v>1476</v>
      </c>
      <c r="G288" s="219" t="s">
        <v>296</v>
      </c>
      <c r="H288" s="220">
        <v>1.573</v>
      </c>
      <c r="I288" s="221"/>
      <c r="J288" s="222">
        <f>ROUND(I288*H288,2)</f>
        <v>0</v>
      </c>
      <c r="K288" s="223"/>
      <c r="L288" s="43"/>
      <c r="M288" s="224" t="s">
        <v>1</v>
      </c>
      <c r="N288" s="225" t="s">
        <v>40</v>
      </c>
      <c r="O288" s="90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8" t="s">
        <v>241</v>
      </c>
      <c r="AT288" s="228" t="s">
        <v>148</v>
      </c>
      <c r="AU288" s="228" t="s">
        <v>85</v>
      </c>
      <c r="AY288" s="16" t="s">
        <v>147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6" t="s">
        <v>83</v>
      </c>
      <c r="BK288" s="229">
        <f>ROUND(I288*H288,2)</f>
        <v>0</v>
      </c>
      <c r="BL288" s="16" t="s">
        <v>241</v>
      </c>
      <c r="BM288" s="228" t="s">
        <v>1477</v>
      </c>
    </row>
    <row r="289" s="12" customFormat="1" ht="22.8" customHeight="1">
      <c r="A289" s="12"/>
      <c r="B289" s="202"/>
      <c r="C289" s="203"/>
      <c r="D289" s="204" t="s">
        <v>74</v>
      </c>
      <c r="E289" s="268" t="s">
        <v>1478</v>
      </c>
      <c r="F289" s="268" t="s">
        <v>1479</v>
      </c>
      <c r="G289" s="203"/>
      <c r="H289" s="203"/>
      <c r="I289" s="206"/>
      <c r="J289" s="269">
        <f>BK289</f>
        <v>0</v>
      </c>
      <c r="K289" s="203"/>
      <c r="L289" s="208"/>
      <c r="M289" s="209"/>
      <c r="N289" s="210"/>
      <c r="O289" s="210"/>
      <c r="P289" s="211">
        <f>SUM(P290:P299)</f>
        <v>0</v>
      </c>
      <c r="Q289" s="210"/>
      <c r="R289" s="211">
        <f>SUM(R290:R299)</f>
        <v>0</v>
      </c>
      <c r="S289" s="210"/>
      <c r="T289" s="212">
        <f>SUM(T290:T299)</f>
        <v>0.073099999999999998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3" t="s">
        <v>85</v>
      </c>
      <c r="AT289" s="214" t="s">
        <v>74</v>
      </c>
      <c r="AU289" s="214" t="s">
        <v>83</v>
      </c>
      <c r="AY289" s="213" t="s">
        <v>147</v>
      </c>
      <c r="BK289" s="215">
        <f>SUM(BK290:BK299)</f>
        <v>0</v>
      </c>
    </row>
    <row r="290" s="2" customFormat="1" ht="37.8" customHeight="1">
      <c r="A290" s="37"/>
      <c r="B290" s="38"/>
      <c r="C290" s="216" t="s">
        <v>1480</v>
      </c>
      <c r="D290" s="216" t="s">
        <v>148</v>
      </c>
      <c r="E290" s="217" t="s">
        <v>1481</v>
      </c>
      <c r="F290" s="218" t="s">
        <v>1482</v>
      </c>
      <c r="G290" s="219" t="s">
        <v>161</v>
      </c>
      <c r="H290" s="220">
        <v>1</v>
      </c>
      <c r="I290" s="221"/>
      <c r="J290" s="222">
        <f>ROUND(I290*H290,2)</f>
        <v>0</v>
      </c>
      <c r="K290" s="223"/>
      <c r="L290" s="43"/>
      <c r="M290" s="224" t="s">
        <v>1</v>
      </c>
      <c r="N290" s="225" t="s">
        <v>40</v>
      </c>
      <c r="O290" s="90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8" t="s">
        <v>241</v>
      </c>
      <c r="AT290" s="228" t="s">
        <v>148</v>
      </c>
      <c r="AU290" s="228" t="s">
        <v>85</v>
      </c>
      <c r="AY290" s="16" t="s">
        <v>147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6" t="s">
        <v>83</v>
      </c>
      <c r="BK290" s="229">
        <f>ROUND(I290*H290,2)</f>
        <v>0</v>
      </c>
      <c r="BL290" s="16" t="s">
        <v>241</v>
      </c>
      <c r="BM290" s="228" t="s">
        <v>1483</v>
      </c>
    </row>
    <row r="291" s="2" customFormat="1">
      <c r="A291" s="37"/>
      <c r="B291" s="38"/>
      <c r="C291" s="39"/>
      <c r="D291" s="232" t="s">
        <v>232</v>
      </c>
      <c r="E291" s="39"/>
      <c r="F291" s="264" t="s">
        <v>1484</v>
      </c>
      <c r="G291" s="39"/>
      <c r="H291" s="39"/>
      <c r="I291" s="265"/>
      <c r="J291" s="39"/>
      <c r="K291" s="39"/>
      <c r="L291" s="43"/>
      <c r="M291" s="266"/>
      <c r="N291" s="267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232</v>
      </c>
      <c r="AU291" s="16" t="s">
        <v>85</v>
      </c>
    </row>
    <row r="292" s="2" customFormat="1" ht="33" customHeight="1">
      <c r="A292" s="37"/>
      <c r="B292" s="38"/>
      <c r="C292" s="242" t="s">
        <v>1485</v>
      </c>
      <c r="D292" s="242" t="s">
        <v>158</v>
      </c>
      <c r="E292" s="243" t="s">
        <v>1486</v>
      </c>
      <c r="F292" s="244" t="s">
        <v>1487</v>
      </c>
      <c r="G292" s="245" t="s">
        <v>161</v>
      </c>
      <c r="H292" s="246">
        <v>1</v>
      </c>
      <c r="I292" s="247"/>
      <c r="J292" s="248">
        <f>ROUND(I292*H292,2)</f>
        <v>0</v>
      </c>
      <c r="K292" s="249"/>
      <c r="L292" s="250"/>
      <c r="M292" s="251" t="s">
        <v>1</v>
      </c>
      <c r="N292" s="252" t="s">
        <v>40</v>
      </c>
      <c r="O292" s="90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8" t="s">
        <v>345</v>
      </c>
      <c r="AT292" s="228" t="s">
        <v>158</v>
      </c>
      <c r="AU292" s="228" t="s">
        <v>85</v>
      </c>
      <c r="AY292" s="16" t="s">
        <v>147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6" t="s">
        <v>83</v>
      </c>
      <c r="BK292" s="229">
        <f>ROUND(I292*H292,2)</f>
        <v>0</v>
      </c>
      <c r="BL292" s="16" t="s">
        <v>241</v>
      </c>
      <c r="BM292" s="228" t="s">
        <v>1488</v>
      </c>
    </row>
    <row r="293" s="2" customFormat="1" ht="33" customHeight="1">
      <c r="A293" s="37"/>
      <c r="B293" s="38"/>
      <c r="C293" s="216" t="s">
        <v>1489</v>
      </c>
      <c r="D293" s="216" t="s">
        <v>148</v>
      </c>
      <c r="E293" s="217" t="s">
        <v>1490</v>
      </c>
      <c r="F293" s="218" t="s">
        <v>1491</v>
      </c>
      <c r="G293" s="219" t="s">
        <v>161</v>
      </c>
      <c r="H293" s="220">
        <v>1</v>
      </c>
      <c r="I293" s="221"/>
      <c r="J293" s="222">
        <f>ROUND(I293*H293,2)</f>
        <v>0</v>
      </c>
      <c r="K293" s="223"/>
      <c r="L293" s="43"/>
      <c r="M293" s="224" t="s">
        <v>1</v>
      </c>
      <c r="N293" s="225" t="s">
        <v>40</v>
      </c>
      <c r="O293" s="90"/>
      <c r="P293" s="226">
        <f>O293*H293</f>
        <v>0</v>
      </c>
      <c r="Q293" s="226">
        <v>0</v>
      </c>
      <c r="R293" s="226">
        <f>Q293*H293</f>
        <v>0</v>
      </c>
      <c r="S293" s="226">
        <v>0.053999999999999999</v>
      </c>
      <c r="T293" s="227">
        <f>S293*H293</f>
        <v>0.053999999999999999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8" t="s">
        <v>241</v>
      </c>
      <c r="AT293" s="228" t="s">
        <v>148</v>
      </c>
      <c r="AU293" s="228" t="s">
        <v>85</v>
      </c>
      <c r="AY293" s="16" t="s">
        <v>147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6" t="s">
        <v>83</v>
      </c>
      <c r="BK293" s="229">
        <f>ROUND(I293*H293,2)</f>
        <v>0</v>
      </c>
      <c r="BL293" s="16" t="s">
        <v>241</v>
      </c>
      <c r="BM293" s="228" t="s">
        <v>1492</v>
      </c>
    </row>
    <row r="294" s="2" customFormat="1">
      <c r="A294" s="37"/>
      <c r="B294" s="38"/>
      <c r="C294" s="39"/>
      <c r="D294" s="232" t="s">
        <v>232</v>
      </c>
      <c r="E294" s="39"/>
      <c r="F294" s="264" t="s">
        <v>1493</v>
      </c>
      <c r="G294" s="39"/>
      <c r="H294" s="39"/>
      <c r="I294" s="265"/>
      <c r="J294" s="39"/>
      <c r="K294" s="39"/>
      <c r="L294" s="43"/>
      <c r="M294" s="266"/>
      <c r="N294" s="267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232</v>
      </c>
      <c r="AU294" s="16" t="s">
        <v>85</v>
      </c>
    </row>
    <row r="295" s="2" customFormat="1" ht="37.8" customHeight="1">
      <c r="A295" s="37"/>
      <c r="B295" s="38"/>
      <c r="C295" s="216" t="s">
        <v>1494</v>
      </c>
      <c r="D295" s="216" t="s">
        <v>148</v>
      </c>
      <c r="E295" s="217" t="s">
        <v>1495</v>
      </c>
      <c r="F295" s="218" t="s">
        <v>1496</v>
      </c>
      <c r="G295" s="219" t="s">
        <v>183</v>
      </c>
      <c r="H295" s="220">
        <v>1</v>
      </c>
      <c r="I295" s="221"/>
      <c r="J295" s="222">
        <f>ROUND(I295*H295,2)</f>
        <v>0</v>
      </c>
      <c r="K295" s="223"/>
      <c r="L295" s="43"/>
      <c r="M295" s="224" t="s">
        <v>1</v>
      </c>
      <c r="N295" s="225" t="s">
        <v>40</v>
      </c>
      <c r="O295" s="90"/>
      <c r="P295" s="226">
        <f>O295*H295</f>
        <v>0</v>
      </c>
      <c r="Q295" s="226">
        <v>0</v>
      </c>
      <c r="R295" s="226">
        <f>Q295*H295</f>
        <v>0</v>
      </c>
      <c r="S295" s="226">
        <v>0.019099999999999999</v>
      </c>
      <c r="T295" s="227">
        <f>S295*H295</f>
        <v>0.019099999999999999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8" t="s">
        <v>241</v>
      </c>
      <c r="AT295" s="228" t="s">
        <v>148</v>
      </c>
      <c r="AU295" s="228" t="s">
        <v>85</v>
      </c>
      <c r="AY295" s="16" t="s">
        <v>147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6" t="s">
        <v>83</v>
      </c>
      <c r="BK295" s="229">
        <f>ROUND(I295*H295,2)</f>
        <v>0</v>
      </c>
      <c r="BL295" s="16" t="s">
        <v>241</v>
      </c>
      <c r="BM295" s="228" t="s">
        <v>1497</v>
      </c>
    </row>
    <row r="296" s="2" customFormat="1" ht="33" customHeight="1">
      <c r="A296" s="37"/>
      <c r="B296" s="38"/>
      <c r="C296" s="216" t="s">
        <v>1498</v>
      </c>
      <c r="D296" s="216" t="s">
        <v>148</v>
      </c>
      <c r="E296" s="217" t="s">
        <v>1499</v>
      </c>
      <c r="F296" s="218" t="s">
        <v>1500</v>
      </c>
      <c r="G296" s="219" t="s">
        <v>161</v>
      </c>
      <c r="H296" s="220">
        <v>1</v>
      </c>
      <c r="I296" s="221"/>
      <c r="J296" s="222">
        <f>ROUND(I296*H296,2)</f>
        <v>0</v>
      </c>
      <c r="K296" s="223"/>
      <c r="L296" s="43"/>
      <c r="M296" s="224" t="s">
        <v>1</v>
      </c>
      <c r="N296" s="225" t="s">
        <v>40</v>
      </c>
      <c r="O296" s="90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8" t="s">
        <v>241</v>
      </c>
      <c r="AT296" s="228" t="s">
        <v>148</v>
      </c>
      <c r="AU296" s="228" t="s">
        <v>85</v>
      </c>
      <c r="AY296" s="16" t="s">
        <v>147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6" t="s">
        <v>83</v>
      </c>
      <c r="BK296" s="229">
        <f>ROUND(I296*H296,2)</f>
        <v>0</v>
      </c>
      <c r="BL296" s="16" t="s">
        <v>241</v>
      </c>
      <c r="BM296" s="228" t="s">
        <v>1501</v>
      </c>
    </row>
    <row r="297" s="2" customFormat="1" ht="16.5" customHeight="1">
      <c r="A297" s="37"/>
      <c r="B297" s="38"/>
      <c r="C297" s="242" t="s">
        <v>1502</v>
      </c>
      <c r="D297" s="242" t="s">
        <v>158</v>
      </c>
      <c r="E297" s="243" t="s">
        <v>1503</v>
      </c>
      <c r="F297" s="244" t="s">
        <v>1504</v>
      </c>
      <c r="G297" s="245" t="s">
        <v>161</v>
      </c>
      <c r="H297" s="246">
        <v>1</v>
      </c>
      <c r="I297" s="247"/>
      <c r="J297" s="248">
        <f>ROUND(I297*H297,2)</f>
        <v>0</v>
      </c>
      <c r="K297" s="249"/>
      <c r="L297" s="250"/>
      <c r="M297" s="251" t="s">
        <v>1</v>
      </c>
      <c r="N297" s="252" t="s">
        <v>40</v>
      </c>
      <c r="O297" s="90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8" t="s">
        <v>345</v>
      </c>
      <c r="AT297" s="228" t="s">
        <v>158</v>
      </c>
      <c r="AU297" s="228" t="s">
        <v>85</v>
      </c>
      <c r="AY297" s="16" t="s">
        <v>147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6" t="s">
        <v>83</v>
      </c>
      <c r="BK297" s="229">
        <f>ROUND(I297*H297,2)</f>
        <v>0</v>
      </c>
      <c r="BL297" s="16" t="s">
        <v>241</v>
      </c>
      <c r="BM297" s="228" t="s">
        <v>1505</v>
      </c>
    </row>
    <row r="298" s="2" customFormat="1" ht="37.8" customHeight="1">
      <c r="A298" s="37"/>
      <c r="B298" s="38"/>
      <c r="C298" s="216" t="s">
        <v>1506</v>
      </c>
      <c r="D298" s="216" t="s">
        <v>148</v>
      </c>
      <c r="E298" s="217" t="s">
        <v>1507</v>
      </c>
      <c r="F298" s="218" t="s">
        <v>1508</v>
      </c>
      <c r="G298" s="219" t="s">
        <v>161</v>
      </c>
      <c r="H298" s="220">
        <v>1</v>
      </c>
      <c r="I298" s="221"/>
      <c r="J298" s="222">
        <f>ROUND(I298*H298,2)</f>
        <v>0</v>
      </c>
      <c r="K298" s="223"/>
      <c r="L298" s="43"/>
      <c r="M298" s="224" t="s">
        <v>1</v>
      </c>
      <c r="N298" s="225" t="s">
        <v>40</v>
      </c>
      <c r="O298" s="90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8" t="s">
        <v>241</v>
      </c>
      <c r="AT298" s="228" t="s">
        <v>148</v>
      </c>
      <c r="AU298" s="228" t="s">
        <v>85</v>
      </c>
      <c r="AY298" s="16" t="s">
        <v>147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6" t="s">
        <v>83</v>
      </c>
      <c r="BK298" s="229">
        <f>ROUND(I298*H298,2)</f>
        <v>0</v>
      </c>
      <c r="BL298" s="16" t="s">
        <v>241</v>
      </c>
      <c r="BM298" s="228" t="s">
        <v>1509</v>
      </c>
    </row>
    <row r="299" s="2" customFormat="1" ht="16.5" customHeight="1">
      <c r="A299" s="37"/>
      <c r="B299" s="38"/>
      <c r="C299" s="242" t="s">
        <v>1510</v>
      </c>
      <c r="D299" s="242" t="s">
        <v>158</v>
      </c>
      <c r="E299" s="243" t="s">
        <v>1511</v>
      </c>
      <c r="F299" s="244" t="s">
        <v>1512</v>
      </c>
      <c r="G299" s="245" t="s">
        <v>161</v>
      </c>
      <c r="H299" s="246">
        <v>1</v>
      </c>
      <c r="I299" s="247"/>
      <c r="J299" s="248">
        <f>ROUND(I299*H299,2)</f>
        <v>0</v>
      </c>
      <c r="K299" s="249"/>
      <c r="L299" s="250"/>
      <c r="M299" s="251" t="s">
        <v>1</v>
      </c>
      <c r="N299" s="252" t="s">
        <v>40</v>
      </c>
      <c r="O299" s="90"/>
      <c r="P299" s="226">
        <f>O299*H299</f>
        <v>0</v>
      </c>
      <c r="Q299" s="226">
        <v>0</v>
      </c>
      <c r="R299" s="226">
        <f>Q299*H299</f>
        <v>0</v>
      </c>
      <c r="S299" s="226">
        <v>0</v>
      </c>
      <c r="T299" s="22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8" t="s">
        <v>345</v>
      </c>
      <c r="AT299" s="228" t="s">
        <v>158</v>
      </c>
      <c r="AU299" s="228" t="s">
        <v>85</v>
      </c>
      <c r="AY299" s="16" t="s">
        <v>147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6" t="s">
        <v>83</v>
      </c>
      <c r="BK299" s="229">
        <f>ROUND(I299*H299,2)</f>
        <v>0</v>
      </c>
      <c r="BL299" s="16" t="s">
        <v>241</v>
      </c>
      <c r="BM299" s="228" t="s">
        <v>1513</v>
      </c>
    </row>
    <row r="300" s="12" customFormat="1" ht="22.8" customHeight="1">
      <c r="A300" s="12"/>
      <c r="B300" s="202"/>
      <c r="C300" s="203"/>
      <c r="D300" s="204" t="s">
        <v>74</v>
      </c>
      <c r="E300" s="268" t="s">
        <v>665</v>
      </c>
      <c r="F300" s="268" t="s">
        <v>666</v>
      </c>
      <c r="G300" s="203"/>
      <c r="H300" s="203"/>
      <c r="I300" s="206"/>
      <c r="J300" s="269">
        <f>BK300</f>
        <v>0</v>
      </c>
      <c r="K300" s="203"/>
      <c r="L300" s="208"/>
      <c r="M300" s="209"/>
      <c r="N300" s="210"/>
      <c r="O300" s="210"/>
      <c r="P300" s="211">
        <f>SUM(P301:P306)</f>
        <v>0</v>
      </c>
      <c r="Q300" s="210"/>
      <c r="R300" s="211">
        <f>SUM(R301:R306)</f>
        <v>0.0014400000000000003</v>
      </c>
      <c r="S300" s="210"/>
      <c r="T300" s="212">
        <f>SUM(T301:T306)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3" t="s">
        <v>85</v>
      </c>
      <c r="AT300" s="214" t="s">
        <v>74</v>
      </c>
      <c r="AU300" s="214" t="s">
        <v>83</v>
      </c>
      <c r="AY300" s="213" t="s">
        <v>147</v>
      </c>
      <c r="BK300" s="215">
        <f>SUM(BK301:BK306)</f>
        <v>0</v>
      </c>
    </row>
    <row r="301" s="2" customFormat="1" ht="24.15" customHeight="1">
      <c r="A301" s="37"/>
      <c r="B301" s="38"/>
      <c r="C301" s="216" t="s">
        <v>1514</v>
      </c>
      <c r="D301" s="216" t="s">
        <v>148</v>
      </c>
      <c r="E301" s="217" t="s">
        <v>834</v>
      </c>
      <c r="F301" s="218" t="s">
        <v>835</v>
      </c>
      <c r="G301" s="219" t="s">
        <v>183</v>
      </c>
      <c r="H301" s="220">
        <v>8</v>
      </c>
      <c r="I301" s="221"/>
      <c r="J301" s="222">
        <f>ROUND(I301*H301,2)</f>
        <v>0</v>
      </c>
      <c r="K301" s="223"/>
      <c r="L301" s="43"/>
      <c r="M301" s="224" t="s">
        <v>1</v>
      </c>
      <c r="N301" s="225" t="s">
        <v>40</v>
      </c>
      <c r="O301" s="90"/>
      <c r="P301" s="226">
        <f>O301*H301</f>
        <v>0</v>
      </c>
      <c r="Q301" s="226">
        <v>1.0000000000000001E-05</v>
      </c>
      <c r="R301" s="226">
        <f>Q301*H301</f>
        <v>8.0000000000000007E-05</v>
      </c>
      <c r="S301" s="226">
        <v>0</v>
      </c>
      <c r="T301" s="22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8" t="s">
        <v>241</v>
      </c>
      <c r="AT301" s="228" t="s">
        <v>148</v>
      </c>
      <c r="AU301" s="228" t="s">
        <v>85</v>
      </c>
      <c r="AY301" s="16" t="s">
        <v>147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6" t="s">
        <v>83</v>
      </c>
      <c r="BK301" s="229">
        <f>ROUND(I301*H301,2)</f>
        <v>0</v>
      </c>
      <c r="BL301" s="16" t="s">
        <v>241</v>
      </c>
      <c r="BM301" s="228" t="s">
        <v>1515</v>
      </c>
    </row>
    <row r="302" s="2" customFormat="1" ht="24.15" customHeight="1">
      <c r="A302" s="37"/>
      <c r="B302" s="38"/>
      <c r="C302" s="216" t="s">
        <v>1516</v>
      </c>
      <c r="D302" s="216" t="s">
        <v>148</v>
      </c>
      <c r="E302" s="217" t="s">
        <v>1517</v>
      </c>
      <c r="F302" s="218" t="s">
        <v>1518</v>
      </c>
      <c r="G302" s="219" t="s">
        <v>183</v>
      </c>
      <c r="H302" s="220">
        <v>24</v>
      </c>
      <c r="I302" s="221"/>
      <c r="J302" s="222">
        <f>ROUND(I302*H302,2)</f>
        <v>0</v>
      </c>
      <c r="K302" s="223"/>
      <c r="L302" s="43"/>
      <c r="M302" s="224" t="s">
        <v>1</v>
      </c>
      <c r="N302" s="225" t="s">
        <v>40</v>
      </c>
      <c r="O302" s="90"/>
      <c r="P302" s="226">
        <f>O302*H302</f>
        <v>0</v>
      </c>
      <c r="Q302" s="226">
        <v>1.0000000000000001E-05</v>
      </c>
      <c r="R302" s="226">
        <f>Q302*H302</f>
        <v>0.00024000000000000003</v>
      </c>
      <c r="S302" s="226">
        <v>0</v>
      </c>
      <c r="T302" s="22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8" t="s">
        <v>241</v>
      </c>
      <c r="AT302" s="228" t="s">
        <v>148</v>
      </c>
      <c r="AU302" s="228" t="s">
        <v>85</v>
      </c>
      <c r="AY302" s="16" t="s">
        <v>147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6" t="s">
        <v>83</v>
      </c>
      <c r="BK302" s="229">
        <f>ROUND(I302*H302,2)</f>
        <v>0</v>
      </c>
      <c r="BL302" s="16" t="s">
        <v>241</v>
      </c>
      <c r="BM302" s="228" t="s">
        <v>1519</v>
      </c>
    </row>
    <row r="303" s="2" customFormat="1" ht="24.15" customHeight="1">
      <c r="A303" s="37"/>
      <c r="B303" s="38"/>
      <c r="C303" s="216" t="s">
        <v>1520</v>
      </c>
      <c r="D303" s="216" t="s">
        <v>148</v>
      </c>
      <c r="E303" s="217" t="s">
        <v>1521</v>
      </c>
      <c r="F303" s="218" t="s">
        <v>1522</v>
      </c>
      <c r="G303" s="219" t="s">
        <v>183</v>
      </c>
      <c r="H303" s="220">
        <v>8</v>
      </c>
      <c r="I303" s="221"/>
      <c r="J303" s="222">
        <f>ROUND(I303*H303,2)</f>
        <v>0</v>
      </c>
      <c r="K303" s="223"/>
      <c r="L303" s="43"/>
      <c r="M303" s="224" t="s">
        <v>1</v>
      </c>
      <c r="N303" s="225" t="s">
        <v>40</v>
      </c>
      <c r="O303" s="90"/>
      <c r="P303" s="226">
        <f>O303*H303</f>
        <v>0</v>
      </c>
      <c r="Q303" s="226">
        <v>2.0000000000000002E-05</v>
      </c>
      <c r="R303" s="226">
        <f>Q303*H303</f>
        <v>0.00016000000000000001</v>
      </c>
      <c r="S303" s="226">
        <v>0</v>
      </c>
      <c r="T303" s="22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8" t="s">
        <v>241</v>
      </c>
      <c r="AT303" s="228" t="s">
        <v>148</v>
      </c>
      <c r="AU303" s="228" t="s">
        <v>85</v>
      </c>
      <c r="AY303" s="16" t="s">
        <v>147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6" t="s">
        <v>83</v>
      </c>
      <c r="BK303" s="229">
        <f>ROUND(I303*H303,2)</f>
        <v>0</v>
      </c>
      <c r="BL303" s="16" t="s">
        <v>241</v>
      </c>
      <c r="BM303" s="228" t="s">
        <v>1523</v>
      </c>
    </row>
    <row r="304" s="2" customFormat="1">
      <c r="A304" s="37"/>
      <c r="B304" s="38"/>
      <c r="C304" s="39"/>
      <c r="D304" s="232" t="s">
        <v>232</v>
      </c>
      <c r="E304" s="39"/>
      <c r="F304" s="264" t="s">
        <v>1524</v>
      </c>
      <c r="G304" s="39"/>
      <c r="H304" s="39"/>
      <c r="I304" s="265"/>
      <c r="J304" s="39"/>
      <c r="K304" s="39"/>
      <c r="L304" s="43"/>
      <c r="M304" s="266"/>
      <c r="N304" s="267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232</v>
      </c>
      <c r="AU304" s="16" t="s">
        <v>85</v>
      </c>
    </row>
    <row r="305" s="2" customFormat="1" ht="24.15" customHeight="1">
      <c r="A305" s="37"/>
      <c r="B305" s="38"/>
      <c r="C305" s="216" t="s">
        <v>1525</v>
      </c>
      <c r="D305" s="216" t="s">
        <v>148</v>
      </c>
      <c r="E305" s="217" t="s">
        <v>1526</v>
      </c>
      <c r="F305" s="218" t="s">
        <v>1527</v>
      </c>
      <c r="G305" s="219" t="s">
        <v>183</v>
      </c>
      <c r="H305" s="220">
        <v>24</v>
      </c>
      <c r="I305" s="221"/>
      <c r="J305" s="222">
        <f>ROUND(I305*H305,2)</f>
        <v>0</v>
      </c>
      <c r="K305" s="223"/>
      <c r="L305" s="43"/>
      <c r="M305" s="224" t="s">
        <v>1</v>
      </c>
      <c r="N305" s="225" t="s">
        <v>40</v>
      </c>
      <c r="O305" s="90"/>
      <c r="P305" s="226">
        <f>O305*H305</f>
        <v>0</v>
      </c>
      <c r="Q305" s="226">
        <v>4.0000000000000003E-05</v>
      </c>
      <c r="R305" s="226">
        <f>Q305*H305</f>
        <v>0.00096000000000000013</v>
      </c>
      <c r="S305" s="226">
        <v>0</v>
      </c>
      <c r="T305" s="22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8" t="s">
        <v>241</v>
      </c>
      <c r="AT305" s="228" t="s">
        <v>148</v>
      </c>
      <c r="AU305" s="228" t="s">
        <v>85</v>
      </c>
      <c r="AY305" s="16" t="s">
        <v>147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6" t="s">
        <v>83</v>
      </c>
      <c r="BK305" s="229">
        <f>ROUND(I305*H305,2)</f>
        <v>0</v>
      </c>
      <c r="BL305" s="16" t="s">
        <v>241</v>
      </c>
      <c r="BM305" s="228" t="s">
        <v>1528</v>
      </c>
    </row>
    <row r="306" s="2" customFormat="1">
      <c r="A306" s="37"/>
      <c r="B306" s="38"/>
      <c r="C306" s="39"/>
      <c r="D306" s="232" t="s">
        <v>232</v>
      </c>
      <c r="E306" s="39"/>
      <c r="F306" s="264" t="s">
        <v>1524</v>
      </c>
      <c r="G306" s="39"/>
      <c r="H306" s="39"/>
      <c r="I306" s="265"/>
      <c r="J306" s="39"/>
      <c r="K306" s="39"/>
      <c r="L306" s="43"/>
      <c r="M306" s="278"/>
      <c r="N306" s="279"/>
      <c r="O306" s="275"/>
      <c r="P306" s="275"/>
      <c r="Q306" s="275"/>
      <c r="R306" s="275"/>
      <c r="S306" s="275"/>
      <c r="T306" s="280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232</v>
      </c>
      <c r="AU306" s="16" t="s">
        <v>85</v>
      </c>
    </row>
    <row r="307" s="2" customFormat="1" ht="6.96" customHeight="1">
      <c r="A307" s="37"/>
      <c r="B307" s="65"/>
      <c r="C307" s="66"/>
      <c r="D307" s="66"/>
      <c r="E307" s="66"/>
      <c r="F307" s="66"/>
      <c r="G307" s="66"/>
      <c r="H307" s="66"/>
      <c r="I307" s="66"/>
      <c r="J307" s="66"/>
      <c r="K307" s="66"/>
      <c r="L307" s="43"/>
      <c r="M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</row>
  </sheetData>
  <sheetProtection sheet="1" autoFilter="0" formatColumns="0" formatRows="0" objects="1" scenarios="1" spinCount="100000" saltValue="Gvi3rStIaWOuVsCmbiHCQJ0Sl466Nv4x6CnmqmIEvG9WM0iUcw88Y2XL492ti0h8KEOiJAWvLPtZpKHQ0FwVXw==" hashValue="p+0juO01PcZDMKoH6u8M/7ry9JjBqJzv7MZv5qH1zapBR1/RC33i5BQdx4u+Acxeld5cwurC1eeF6bY5qr38IA==" algorithmName="SHA-512" password="CC35"/>
  <autoFilter ref="C127:K306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HŠ a SOŠŘ Velké Meziříčí - Rekonstrukce ÚT + elektro Doní dílna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1529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25. 3. 2023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1530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ROUND((SUM(BE127:BE285)),  2)</f>
        <v>0</v>
      </c>
      <c r="G33" s="37"/>
      <c r="H33" s="37"/>
      <c r="I33" s="154">
        <v>0.20999999999999999</v>
      </c>
      <c r="J33" s="153">
        <f>ROUND(((SUM(BE127:BE285))*I33),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ROUND((SUM(BF127:BF285)),  2)</f>
        <v>0</v>
      </c>
      <c r="G34" s="37"/>
      <c r="H34" s="37"/>
      <c r="I34" s="154">
        <v>0.12</v>
      </c>
      <c r="J34" s="153">
        <f>ROUND(((SUM(BF127:BF285))*I34),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ROUND((SUM(BG127:BG285)),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ROUND((SUM(BH127:BH285)),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ROUND((SUM(BI127:BI285)),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HŠ a SOŠŘ Velké Meziříčí - Rekonstrukce ÚT + elektro Doní dílna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05 - Elektrické rozvody silnoproudé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Velké Meziříčí</v>
      </c>
      <c r="G89" s="39"/>
      <c r="H89" s="39"/>
      <c r="I89" s="31" t="s">
        <v>22</v>
      </c>
      <c r="J89" s="78" t="str">
        <f>IF(J12="","",J12)</f>
        <v>25. 3. 2023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1882/57, 586 01 Jihlava</v>
      </c>
      <c r="G91" s="39"/>
      <c r="H91" s="39"/>
      <c r="I91" s="31" t="s">
        <v>30</v>
      </c>
      <c r="J91" s="35" t="str">
        <f>E21</f>
        <v>Jaroslav Novotný, Brodská 1837/6, Žďár nad Sáz.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Marek, Brněnská 326/34, 591 01 Žďár nad Sáz.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s="9" customFormat="1" ht="24.96" customHeight="1">
      <c r="A97" s="9"/>
      <c r="B97" s="178"/>
      <c r="C97" s="179"/>
      <c r="D97" s="180" t="s">
        <v>1531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1532</v>
      </c>
      <c r="E98" s="181"/>
      <c r="F98" s="181"/>
      <c r="G98" s="181"/>
      <c r="H98" s="181"/>
      <c r="I98" s="181"/>
      <c r="J98" s="182">
        <f>J139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1533</v>
      </c>
      <c r="E99" s="181"/>
      <c r="F99" s="181"/>
      <c r="G99" s="181"/>
      <c r="H99" s="181"/>
      <c r="I99" s="181"/>
      <c r="J99" s="182">
        <f>J148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1534</v>
      </c>
      <c r="E100" s="181"/>
      <c r="F100" s="181"/>
      <c r="G100" s="181"/>
      <c r="H100" s="181"/>
      <c r="I100" s="181"/>
      <c r="J100" s="182">
        <f>J161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1535</v>
      </c>
      <c r="E101" s="181"/>
      <c r="F101" s="181"/>
      <c r="G101" s="181"/>
      <c r="H101" s="181"/>
      <c r="I101" s="181"/>
      <c r="J101" s="182">
        <f>J205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1536</v>
      </c>
      <c r="E102" s="181"/>
      <c r="F102" s="181"/>
      <c r="G102" s="181"/>
      <c r="H102" s="181"/>
      <c r="I102" s="181"/>
      <c r="J102" s="182">
        <f>J227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8"/>
      <c r="C103" s="179"/>
      <c r="D103" s="180" t="s">
        <v>1537</v>
      </c>
      <c r="E103" s="181"/>
      <c r="F103" s="181"/>
      <c r="G103" s="181"/>
      <c r="H103" s="181"/>
      <c r="I103" s="181"/>
      <c r="J103" s="182">
        <f>J254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8"/>
      <c r="C104" s="179"/>
      <c r="D104" s="180" t="s">
        <v>121</v>
      </c>
      <c r="E104" s="181"/>
      <c r="F104" s="181"/>
      <c r="G104" s="181"/>
      <c r="H104" s="181"/>
      <c r="I104" s="181"/>
      <c r="J104" s="182">
        <f>J266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847</v>
      </c>
      <c r="E105" s="187"/>
      <c r="F105" s="187"/>
      <c r="G105" s="187"/>
      <c r="H105" s="187"/>
      <c r="I105" s="187"/>
      <c r="J105" s="188">
        <f>J267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123</v>
      </c>
      <c r="E106" s="187"/>
      <c r="F106" s="187"/>
      <c r="G106" s="187"/>
      <c r="H106" s="187"/>
      <c r="I106" s="187"/>
      <c r="J106" s="188">
        <f>J275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8"/>
      <c r="C107" s="179"/>
      <c r="D107" s="180" t="s">
        <v>1538</v>
      </c>
      <c r="E107" s="181"/>
      <c r="F107" s="181"/>
      <c r="G107" s="181"/>
      <c r="H107" s="181"/>
      <c r="I107" s="181"/>
      <c r="J107" s="182">
        <f>J282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132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6.25" customHeight="1">
      <c r="A117" s="37"/>
      <c r="B117" s="38"/>
      <c r="C117" s="39"/>
      <c r="D117" s="39"/>
      <c r="E117" s="173" t="str">
        <f>E7</f>
        <v>HŠ a SOŠŘ Velké Meziříčí - Rekonstrukce ÚT + elektro Doní dílna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105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SO 05 - Elektrické rozvody silnoproudé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>Velké Meziříčí</v>
      </c>
      <c r="G121" s="39"/>
      <c r="H121" s="39"/>
      <c r="I121" s="31" t="s">
        <v>22</v>
      </c>
      <c r="J121" s="78" t="str">
        <f>IF(J12="","",J12)</f>
        <v>25. 3. 2023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40.05" customHeight="1">
      <c r="A123" s="37"/>
      <c r="B123" s="38"/>
      <c r="C123" s="31" t="s">
        <v>24</v>
      </c>
      <c r="D123" s="39"/>
      <c r="E123" s="39"/>
      <c r="F123" s="26" t="str">
        <f>E15</f>
        <v>Kraj Vysočina, Žižkova 1882/57, 586 01 Jihlava</v>
      </c>
      <c r="G123" s="39"/>
      <c r="H123" s="39"/>
      <c r="I123" s="31" t="s">
        <v>30</v>
      </c>
      <c r="J123" s="35" t="str">
        <f>E21</f>
        <v>Jaroslav Novotný, Brodská 1837/6, Žďár nad Sáz.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40.05" customHeight="1">
      <c r="A124" s="37"/>
      <c r="B124" s="38"/>
      <c r="C124" s="31" t="s">
        <v>28</v>
      </c>
      <c r="D124" s="39"/>
      <c r="E124" s="39"/>
      <c r="F124" s="26" t="str">
        <f>IF(E18="","",E18)</f>
        <v>Vyplň údaj</v>
      </c>
      <c r="G124" s="39"/>
      <c r="H124" s="39"/>
      <c r="I124" s="31" t="s">
        <v>33</v>
      </c>
      <c r="J124" s="35" t="str">
        <f>E24</f>
        <v>Filip Marek, Brněnská 326/34, 591 01 Žďár nad Sáz.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133</v>
      </c>
      <c r="D126" s="193" t="s">
        <v>60</v>
      </c>
      <c r="E126" s="193" t="s">
        <v>56</v>
      </c>
      <c r="F126" s="193" t="s">
        <v>57</v>
      </c>
      <c r="G126" s="193" t="s">
        <v>134</v>
      </c>
      <c r="H126" s="193" t="s">
        <v>135</v>
      </c>
      <c r="I126" s="193" t="s">
        <v>136</v>
      </c>
      <c r="J126" s="194" t="s">
        <v>109</v>
      </c>
      <c r="K126" s="195" t="s">
        <v>137</v>
      </c>
      <c r="L126" s="196"/>
      <c r="M126" s="99" t="s">
        <v>1</v>
      </c>
      <c r="N126" s="100" t="s">
        <v>39</v>
      </c>
      <c r="O126" s="100" t="s">
        <v>138</v>
      </c>
      <c r="P126" s="100" t="s">
        <v>139</v>
      </c>
      <c r="Q126" s="100" t="s">
        <v>140</v>
      </c>
      <c r="R126" s="100" t="s">
        <v>141</v>
      </c>
      <c r="S126" s="100" t="s">
        <v>142</v>
      </c>
      <c r="T126" s="101" t="s">
        <v>143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144</v>
      </c>
      <c r="D127" s="39"/>
      <c r="E127" s="39"/>
      <c r="F127" s="39"/>
      <c r="G127" s="39"/>
      <c r="H127" s="39"/>
      <c r="I127" s="39"/>
      <c r="J127" s="197">
        <f>BK127</f>
        <v>0</v>
      </c>
      <c r="K127" s="39"/>
      <c r="L127" s="43"/>
      <c r="M127" s="102"/>
      <c r="N127" s="198"/>
      <c r="O127" s="103"/>
      <c r="P127" s="199">
        <f>P128+P139+P148+P161+P205+P227+P254+P266+P282</f>
        <v>0</v>
      </c>
      <c r="Q127" s="103"/>
      <c r="R127" s="199">
        <f>R128+R139+R148+R161+R205+R227+R254+R266+R282</f>
        <v>19.075230000000001</v>
      </c>
      <c r="S127" s="103"/>
      <c r="T127" s="200">
        <f>T128+T139+T148+T161+T205+T227+T254+T266+T282</f>
        <v>0.66000000000000003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74</v>
      </c>
      <c r="AU127" s="16" t="s">
        <v>111</v>
      </c>
      <c r="BK127" s="201">
        <f>BK128+BK139+BK148+BK161+BK205+BK227+BK254+BK266+BK282</f>
        <v>0</v>
      </c>
    </row>
    <row r="128" s="12" customFormat="1" ht="25.92" customHeight="1">
      <c r="A128" s="12"/>
      <c r="B128" s="202"/>
      <c r="C128" s="203"/>
      <c r="D128" s="204" t="s">
        <v>74</v>
      </c>
      <c r="E128" s="205" t="s">
        <v>1539</v>
      </c>
      <c r="F128" s="205" t="s">
        <v>1540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SUM(P129:P138)</f>
        <v>0</v>
      </c>
      <c r="Q128" s="210"/>
      <c r="R128" s="211">
        <f>SUM(R129:R138)</f>
        <v>5.1630000000000003</v>
      </c>
      <c r="S128" s="210"/>
      <c r="T128" s="212">
        <f>SUM(T129:T138)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74</v>
      </c>
      <c r="AU128" s="214" t="s">
        <v>75</v>
      </c>
      <c r="AY128" s="213" t="s">
        <v>147</v>
      </c>
      <c r="BK128" s="215">
        <f>SUM(BK129:BK138)</f>
        <v>0</v>
      </c>
    </row>
    <row r="129" s="2" customFormat="1" ht="16.5" customHeight="1">
      <c r="A129" s="37"/>
      <c r="B129" s="38"/>
      <c r="C129" s="216" t="s">
        <v>83</v>
      </c>
      <c r="D129" s="216" t="s">
        <v>148</v>
      </c>
      <c r="E129" s="217" t="s">
        <v>1541</v>
      </c>
      <c r="F129" s="218" t="s">
        <v>1542</v>
      </c>
      <c r="G129" s="219" t="s">
        <v>177</v>
      </c>
      <c r="H129" s="220">
        <v>821.79999999999995</v>
      </c>
      <c r="I129" s="221"/>
      <c r="J129" s="222">
        <f>ROUND(I129*H129,2)</f>
        <v>0</v>
      </c>
      <c r="K129" s="223"/>
      <c r="L129" s="43"/>
      <c r="M129" s="224" t="s">
        <v>1</v>
      </c>
      <c r="N129" s="225" t="s">
        <v>40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152</v>
      </c>
      <c r="AT129" s="228" t="s">
        <v>148</v>
      </c>
      <c r="AU129" s="228" t="s">
        <v>83</v>
      </c>
      <c r="AY129" s="16" t="s">
        <v>147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83</v>
      </c>
      <c r="BK129" s="229">
        <f>ROUND(I129*H129,2)</f>
        <v>0</v>
      </c>
      <c r="BL129" s="16" t="s">
        <v>152</v>
      </c>
      <c r="BM129" s="228" t="s">
        <v>1543</v>
      </c>
    </row>
    <row r="130" s="2" customFormat="1" ht="24.15" customHeight="1">
      <c r="A130" s="37"/>
      <c r="B130" s="38"/>
      <c r="C130" s="216" t="s">
        <v>85</v>
      </c>
      <c r="D130" s="216" t="s">
        <v>148</v>
      </c>
      <c r="E130" s="217" t="s">
        <v>1544</v>
      </c>
      <c r="F130" s="218" t="s">
        <v>1545</v>
      </c>
      <c r="G130" s="219" t="s">
        <v>183</v>
      </c>
      <c r="H130" s="220">
        <v>400</v>
      </c>
      <c r="I130" s="221"/>
      <c r="J130" s="222">
        <f>ROUND(I130*H130,2)</f>
        <v>0</v>
      </c>
      <c r="K130" s="223"/>
      <c r="L130" s="43"/>
      <c r="M130" s="224" t="s">
        <v>1</v>
      </c>
      <c r="N130" s="225" t="s">
        <v>40</v>
      </c>
      <c r="O130" s="90"/>
      <c r="P130" s="226">
        <f>O130*H130</f>
        <v>0</v>
      </c>
      <c r="Q130" s="226">
        <v>0.0050000000000000001</v>
      </c>
      <c r="R130" s="226">
        <f>Q130*H130</f>
        <v>2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152</v>
      </c>
      <c r="AT130" s="228" t="s">
        <v>148</v>
      </c>
      <c r="AU130" s="228" t="s">
        <v>83</v>
      </c>
      <c r="AY130" s="16" t="s">
        <v>147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83</v>
      </c>
      <c r="BK130" s="229">
        <f>ROUND(I130*H130,2)</f>
        <v>0</v>
      </c>
      <c r="BL130" s="16" t="s">
        <v>152</v>
      </c>
      <c r="BM130" s="228" t="s">
        <v>1546</v>
      </c>
    </row>
    <row r="131" s="2" customFormat="1" ht="24.15" customHeight="1">
      <c r="A131" s="37"/>
      <c r="B131" s="38"/>
      <c r="C131" s="216" t="s">
        <v>164</v>
      </c>
      <c r="D131" s="216" t="s">
        <v>148</v>
      </c>
      <c r="E131" s="217" t="s">
        <v>1547</v>
      </c>
      <c r="F131" s="218" t="s">
        <v>1548</v>
      </c>
      <c r="G131" s="219" t="s">
        <v>1549</v>
      </c>
      <c r="H131" s="220">
        <v>1</v>
      </c>
      <c r="I131" s="221"/>
      <c r="J131" s="222">
        <f>ROUND(I131*H131,2)</f>
        <v>0</v>
      </c>
      <c r="K131" s="223"/>
      <c r="L131" s="43"/>
      <c r="M131" s="224" t="s">
        <v>1</v>
      </c>
      <c r="N131" s="225" t="s">
        <v>40</v>
      </c>
      <c r="O131" s="90"/>
      <c r="P131" s="226">
        <f>O131*H131</f>
        <v>0</v>
      </c>
      <c r="Q131" s="226">
        <v>1.2</v>
      </c>
      <c r="R131" s="226">
        <f>Q131*H131</f>
        <v>1.2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152</v>
      </c>
      <c r="AT131" s="228" t="s">
        <v>148</v>
      </c>
      <c r="AU131" s="228" t="s">
        <v>83</v>
      </c>
      <c r="AY131" s="16" t="s">
        <v>147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83</v>
      </c>
      <c r="BK131" s="229">
        <f>ROUND(I131*H131,2)</f>
        <v>0</v>
      </c>
      <c r="BL131" s="16" t="s">
        <v>152</v>
      </c>
      <c r="BM131" s="228" t="s">
        <v>1550</v>
      </c>
    </row>
    <row r="132" s="2" customFormat="1" ht="24.15" customHeight="1">
      <c r="A132" s="37"/>
      <c r="B132" s="38"/>
      <c r="C132" s="216" t="s">
        <v>152</v>
      </c>
      <c r="D132" s="216" t="s">
        <v>148</v>
      </c>
      <c r="E132" s="217" t="s">
        <v>1551</v>
      </c>
      <c r="F132" s="218" t="s">
        <v>1552</v>
      </c>
      <c r="G132" s="219" t="s">
        <v>1549</v>
      </c>
      <c r="H132" s="220">
        <v>1</v>
      </c>
      <c r="I132" s="221"/>
      <c r="J132" s="222">
        <f>ROUND(I132*H132,2)</f>
        <v>0</v>
      </c>
      <c r="K132" s="223"/>
      <c r="L132" s="43"/>
      <c r="M132" s="224" t="s">
        <v>1</v>
      </c>
      <c r="N132" s="225" t="s">
        <v>40</v>
      </c>
      <c r="O132" s="90"/>
      <c r="P132" s="226">
        <f>O132*H132</f>
        <v>0</v>
      </c>
      <c r="Q132" s="226">
        <v>0.32000000000000001</v>
      </c>
      <c r="R132" s="226">
        <f>Q132*H132</f>
        <v>0.32000000000000001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152</v>
      </c>
      <c r="AT132" s="228" t="s">
        <v>148</v>
      </c>
      <c r="AU132" s="228" t="s">
        <v>83</v>
      </c>
      <c r="AY132" s="16" t="s">
        <v>147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83</v>
      </c>
      <c r="BK132" s="229">
        <f>ROUND(I132*H132,2)</f>
        <v>0</v>
      </c>
      <c r="BL132" s="16" t="s">
        <v>152</v>
      </c>
      <c r="BM132" s="228" t="s">
        <v>1553</v>
      </c>
    </row>
    <row r="133" s="2" customFormat="1" ht="33" customHeight="1">
      <c r="A133" s="37"/>
      <c r="B133" s="38"/>
      <c r="C133" s="216" t="s">
        <v>174</v>
      </c>
      <c r="D133" s="216" t="s">
        <v>148</v>
      </c>
      <c r="E133" s="217" t="s">
        <v>1554</v>
      </c>
      <c r="F133" s="218" t="s">
        <v>1555</v>
      </c>
      <c r="G133" s="219" t="s">
        <v>1549</v>
      </c>
      <c r="H133" s="220">
        <v>1</v>
      </c>
      <c r="I133" s="221"/>
      <c r="J133" s="222">
        <f>ROUND(I133*H133,2)</f>
        <v>0</v>
      </c>
      <c r="K133" s="223"/>
      <c r="L133" s="43"/>
      <c r="M133" s="224" t="s">
        <v>1</v>
      </c>
      <c r="N133" s="225" t="s">
        <v>40</v>
      </c>
      <c r="O133" s="90"/>
      <c r="P133" s="226">
        <f>O133*H133</f>
        <v>0</v>
      </c>
      <c r="Q133" s="226">
        <v>0.095000000000000001</v>
      </c>
      <c r="R133" s="226">
        <f>Q133*H133</f>
        <v>0.095000000000000001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152</v>
      </c>
      <c r="AT133" s="228" t="s">
        <v>148</v>
      </c>
      <c r="AU133" s="228" t="s">
        <v>83</v>
      </c>
      <c r="AY133" s="16" t="s">
        <v>147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83</v>
      </c>
      <c r="BK133" s="229">
        <f>ROUND(I133*H133,2)</f>
        <v>0</v>
      </c>
      <c r="BL133" s="16" t="s">
        <v>152</v>
      </c>
      <c r="BM133" s="228" t="s">
        <v>1556</v>
      </c>
    </row>
    <row r="134" s="2" customFormat="1" ht="37.8" customHeight="1">
      <c r="A134" s="37"/>
      <c r="B134" s="38"/>
      <c r="C134" s="216" t="s">
        <v>180</v>
      </c>
      <c r="D134" s="216" t="s">
        <v>148</v>
      </c>
      <c r="E134" s="217" t="s">
        <v>1557</v>
      </c>
      <c r="F134" s="218" t="s">
        <v>1558</v>
      </c>
      <c r="G134" s="219" t="s">
        <v>1549</v>
      </c>
      <c r="H134" s="220">
        <v>1</v>
      </c>
      <c r="I134" s="221"/>
      <c r="J134" s="222">
        <f>ROUND(I134*H134,2)</f>
        <v>0</v>
      </c>
      <c r="K134" s="223"/>
      <c r="L134" s="43"/>
      <c r="M134" s="224" t="s">
        <v>1</v>
      </c>
      <c r="N134" s="225" t="s">
        <v>40</v>
      </c>
      <c r="O134" s="90"/>
      <c r="P134" s="226">
        <f>O134*H134</f>
        <v>0</v>
      </c>
      <c r="Q134" s="226">
        <v>0.078</v>
      </c>
      <c r="R134" s="226">
        <f>Q134*H134</f>
        <v>0.078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152</v>
      </c>
      <c r="AT134" s="228" t="s">
        <v>148</v>
      </c>
      <c r="AU134" s="228" t="s">
        <v>83</v>
      </c>
      <c r="AY134" s="16" t="s">
        <v>147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83</v>
      </c>
      <c r="BK134" s="229">
        <f>ROUND(I134*H134,2)</f>
        <v>0</v>
      </c>
      <c r="BL134" s="16" t="s">
        <v>152</v>
      </c>
      <c r="BM134" s="228" t="s">
        <v>1559</v>
      </c>
    </row>
    <row r="135" s="2" customFormat="1" ht="33" customHeight="1">
      <c r="A135" s="37"/>
      <c r="B135" s="38"/>
      <c r="C135" s="216" t="s">
        <v>188</v>
      </c>
      <c r="D135" s="216" t="s">
        <v>148</v>
      </c>
      <c r="E135" s="217" t="s">
        <v>1560</v>
      </c>
      <c r="F135" s="218" t="s">
        <v>1561</v>
      </c>
      <c r="G135" s="219" t="s">
        <v>161</v>
      </c>
      <c r="H135" s="220">
        <v>4</v>
      </c>
      <c r="I135" s="221"/>
      <c r="J135" s="222">
        <f>ROUND(I135*H135,2)</f>
        <v>0</v>
      </c>
      <c r="K135" s="223"/>
      <c r="L135" s="43"/>
      <c r="M135" s="224" t="s">
        <v>1</v>
      </c>
      <c r="N135" s="225" t="s">
        <v>40</v>
      </c>
      <c r="O135" s="90"/>
      <c r="P135" s="226">
        <f>O135*H135</f>
        <v>0</v>
      </c>
      <c r="Q135" s="226">
        <v>0.025000000000000001</v>
      </c>
      <c r="R135" s="226">
        <f>Q135*H135</f>
        <v>0.10000000000000001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152</v>
      </c>
      <c r="AT135" s="228" t="s">
        <v>148</v>
      </c>
      <c r="AU135" s="228" t="s">
        <v>83</v>
      </c>
      <c r="AY135" s="16" t="s">
        <v>147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83</v>
      </c>
      <c r="BK135" s="229">
        <f>ROUND(I135*H135,2)</f>
        <v>0</v>
      </c>
      <c r="BL135" s="16" t="s">
        <v>152</v>
      </c>
      <c r="BM135" s="228" t="s">
        <v>1562</v>
      </c>
    </row>
    <row r="136" s="2" customFormat="1">
      <c r="A136" s="37"/>
      <c r="B136" s="38"/>
      <c r="C136" s="39"/>
      <c r="D136" s="232" t="s">
        <v>232</v>
      </c>
      <c r="E136" s="39"/>
      <c r="F136" s="264" t="s">
        <v>1563</v>
      </c>
      <c r="G136" s="39"/>
      <c r="H136" s="39"/>
      <c r="I136" s="265"/>
      <c r="J136" s="39"/>
      <c r="K136" s="39"/>
      <c r="L136" s="43"/>
      <c r="M136" s="266"/>
      <c r="N136" s="267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232</v>
      </c>
      <c r="AU136" s="16" t="s">
        <v>83</v>
      </c>
    </row>
    <row r="137" s="2" customFormat="1" ht="24.15" customHeight="1">
      <c r="A137" s="37"/>
      <c r="B137" s="38"/>
      <c r="C137" s="216" t="s">
        <v>162</v>
      </c>
      <c r="D137" s="216" t="s">
        <v>148</v>
      </c>
      <c r="E137" s="217" t="s">
        <v>1564</v>
      </c>
      <c r="F137" s="218" t="s">
        <v>1565</v>
      </c>
      <c r="G137" s="219" t="s">
        <v>161</v>
      </c>
      <c r="H137" s="220">
        <v>137</v>
      </c>
      <c r="I137" s="221"/>
      <c r="J137" s="222">
        <f>ROUND(I137*H137,2)</f>
        <v>0</v>
      </c>
      <c r="K137" s="223"/>
      <c r="L137" s="43"/>
      <c r="M137" s="224" t="s">
        <v>1</v>
      </c>
      <c r="N137" s="225" t="s">
        <v>40</v>
      </c>
      <c r="O137" s="90"/>
      <c r="P137" s="226">
        <f>O137*H137</f>
        <v>0</v>
      </c>
      <c r="Q137" s="226">
        <v>0.01</v>
      </c>
      <c r="R137" s="226">
        <f>Q137*H137</f>
        <v>1.3700000000000001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152</v>
      </c>
      <c r="AT137" s="228" t="s">
        <v>148</v>
      </c>
      <c r="AU137" s="228" t="s">
        <v>83</v>
      </c>
      <c r="AY137" s="16" t="s">
        <v>147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83</v>
      </c>
      <c r="BK137" s="229">
        <f>ROUND(I137*H137,2)</f>
        <v>0</v>
      </c>
      <c r="BL137" s="16" t="s">
        <v>152</v>
      </c>
      <c r="BM137" s="228" t="s">
        <v>1566</v>
      </c>
    </row>
    <row r="138" s="2" customFormat="1">
      <c r="A138" s="37"/>
      <c r="B138" s="38"/>
      <c r="C138" s="39"/>
      <c r="D138" s="232" t="s">
        <v>232</v>
      </c>
      <c r="E138" s="39"/>
      <c r="F138" s="264" t="s">
        <v>1563</v>
      </c>
      <c r="G138" s="39"/>
      <c r="H138" s="39"/>
      <c r="I138" s="265"/>
      <c r="J138" s="39"/>
      <c r="K138" s="39"/>
      <c r="L138" s="43"/>
      <c r="M138" s="266"/>
      <c r="N138" s="267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232</v>
      </c>
      <c r="AU138" s="16" t="s">
        <v>83</v>
      </c>
    </row>
    <row r="139" s="12" customFormat="1" ht="25.92" customHeight="1">
      <c r="A139" s="12"/>
      <c r="B139" s="202"/>
      <c r="C139" s="203"/>
      <c r="D139" s="204" t="s">
        <v>74</v>
      </c>
      <c r="E139" s="205" t="s">
        <v>1567</v>
      </c>
      <c r="F139" s="205" t="s">
        <v>1568</v>
      </c>
      <c r="G139" s="203"/>
      <c r="H139" s="203"/>
      <c r="I139" s="206"/>
      <c r="J139" s="207">
        <f>BK139</f>
        <v>0</v>
      </c>
      <c r="K139" s="203"/>
      <c r="L139" s="208"/>
      <c r="M139" s="209"/>
      <c r="N139" s="210"/>
      <c r="O139" s="210"/>
      <c r="P139" s="211">
        <f>SUM(P140:P147)</f>
        <v>0</v>
      </c>
      <c r="Q139" s="210"/>
      <c r="R139" s="211">
        <f>SUM(R140:R147)</f>
        <v>0</v>
      </c>
      <c r="S139" s="210"/>
      <c r="T139" s="212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83</v>
      </c>
      <c r="AT139" s="214" t="s">
        <v>74</v>
      </c>
      <c r="AU139" s="214" t="s">
        <v>75</v>
      </c>
      <c r="AY139" s="213" t="s">
        <v>147</v>
      </c>
      <c r="BK139" s="215">
        <f>SUM(BK140:BK147)</f>
        <v>0</v>
      </c>
    </row>
    <row r="140" s="2" customFormat="1" ht="16.5" customHeight="1">
      <c r="A140" s="37"/>
      <c r="B140" s="38"/>
      <c r="C140" s="216" t="s">
        <v>200</v>
      </c>
      <c r="D140" s="216" t="s">
        <v>148</v>
      </c>
      <c r="E140" s="217" t="s">
        <v>1569</v>
      </c>
      <c r="F140" s="218" t="s">
        <v>1570</v>
      </c>
      <c r="G140" s="219" t="s">
        <v>1549</v>
      </c>
      <c r="H140" s="220">
        <v>1</v>
      </c>
      <c r="I140" s="221"/>
      <c r="J140" s="222">
        <f>ROUND(I140*H140,2)</f>
        <v>0</v>
      </c>
      <c r="K140" s="223"/>
      <c r="L140" s="43"/>
      <c r="M140" s="224" t="s">
        <v>1</v>
      </c>
      <c r="N140" s="225" t="s">
        <v>40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152</v>
      </c>
      <c r="AT140" s="228" t="s">
        <v>148</v>
      </c>
      <c r="AU140" s="228" t="s">
        <v>83</v>
      </c>
      <c r="AY140" s="16" t="s">
        <v>147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83</v>
      </c>
      <c r="BK140" s="229">
        <f>ROUND(I140*H140,2)</f>
        <v>0</v>
      </c>
      <c r="BL140" s="16" t="s">
        <v>152</v>
      </c>
      <c r="BM140" s="228" t="s">
        <v>1571</v>
      </c>
    </row>
    <row r="141" s="2" customFormat="1" ht="16.5" customHeight="1">
      <c r="A141" s="37"/>
      <c r="B141" s="38"/>
      <c r="C141" s="216" t="s">
        <v>207</v>
      </c>
      <c r="D141" s="216" t="s">
        <v>148</v>
      </c>
      <c r="E141" s="217" t="s">
        <v>1572</v>
      </c>
      <c r="F141" s="218" t="s">
        <v>1573</v>
      </c>
      <c r="G141" s="219" t="s">
        <v>1549</v>
      </c>
      <c r="H141" s="220">
        <v>1</v>
      </c>
      <c r="I141" s="221"/>
      <c r="J141" s="222">
        <f>ROUND(I141*H141,2)</f>
        <v>0</v>
      </c>
      <c r="K141" s="223"/>
      <c r="L141" s="43"/>
      <c r="M141" s="224" t="s">
        <v>1</v>
      </c>
      <c r="N141" s="225" t="s">
        <v>40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152</v>
      </c>
      <c r="AT141" s="228" t="s">
        <v>148</v>
      </c>
      <c r="AU141" s="228" t="s">
        <v>83</v>
      </c>
      <c r="AY141" s="16" t="s">
        <v>147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83</v>
      </c>
      <c r="BK141" s="229">
        <f>ROUND(I141*H141,2)</f>
        <v>0</v>
      </c>
      <c r="BL141" s="16" t="s">
        <v>152</v>
      </c>
      <c r="BM141" s="228" t="s">
        <v>1574</v>
      </c>
    </row>
    <row r="142" s="2" customFormat="1" ht="16.5" customHeight="1">
      <c r="A142" s="37"/>
      <c r="B142" s="38"/>
      <c r="C142" s="216" t="s">
        <v>213</v>
      </c>
      <c r="D142" s="216" t="s">
        <v>148</v>
      </c>
      <c r="E142" s="217" t="s">
        <v>1575</v>
      </c>
      <c r="F142" s="218" t="s">
        <v>1576</v>
      </c>
      <c r="G142" s="219" t="s">
        <v>1549</v>
      </c>
      <c r="H142" s="220">
        <v>1</v>
      </c>
      <c r="I142" s="221"/>
      <c r="J142" s="222">
        <f>ROUND(I142*H142,2)</f>
        <v>0</v>
      </c>
      <c r="K142" s="223"/>
      <c r="L142" s="43"/>
      <c r="M142" s="224" t="s">
        <v>1</v>
      </c>
      <c r="N142" s="225" t="s">
        <v>40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152</v>
      </c>
      <c r="AT142" s="228" t="s">
        <v>148</v>
      </c>
      <c r="AU142" s="228" t="s">
        <v>83</v>
      </c>
      <c r="AY142" s="16" t="s">
        <v>147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83</v>
      </c>
      <c r="BK142" s="229">
        <f>ROUND(I142*H142,2)</f>
        <v>0</v>
      </c>
      <c r="BL142" s="16" t="s">
        <v>152</v>
      </c>
      <c r="BM142" s="228" t="s">
        <v>1577</v>
      </c>
    </row>
    <row r="143" s="2" customFormat="1" ht="44.25" customHeight="1">
      <c r="A143" s="37"/>
      <c r="B143" s="38"/>
      <c r="C143" s="216" t="s">
        <v>8</v>
      </c>
      <c r="D143" s="216" t="s">
        <v>148</v>
      </c>
      <c r="E143" s="217" t="s">
        <v>1578</v>
      </c>
      <c r="F143" s="218" t="s">
        <v>1579</v>
      </c>
      <c r="G143" s="219" t="s">
        <v>161</v>
      </c>
      <c r="H143" s="220">
        <v>1</v>
      </c>
      <c r="I143" s="221"/>
      <c r="J143" s="222">
        <f>ROUND(I143*H143,2)</f>
        <v>0</v>
      </c>
      <c r="K143" s="223"/>
      <c r="L143" s="43"/>
      <c r="M143" s="224" t="s">
        <v>1</v>
      </c>
      <c r="N143" s="225" t="s">
        <v>40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152</v>
      </c>
      <c r="AT143" s="228" t="s">
        <v>148</v>
      </c>
      <c r="AU143" s="228" t="s">
        <v>83</v>
      </c>
      <c r="AY143" s="16" t="s">
        <v>147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152</v>
      </c>
      <c r="BM143" s="228" t="s">
        <v>1580</v>
      </c>
    </row>
    <row r="144" s="2" customFormat="1" ht="49.05" customHeight="1">
      <c r="A144" s="37"/>
      <c r="B144" s="38"/>
      <c r="C144" s="216" t="s">
        <v>222</v>
      </c>
      <c r="D144" s="216" t="s">
        <v>148</v>
      </c>
      <c r="E144" s="217" t="s">
        <v>1581</v>
      </c>
      <c r="F144" s="218" t="s">
        <v>1582</v>
      </c>
      <c r="G144" s="219" t="s">
        <v>161</v>
      </c>
      <c r="H144" s="220">
        <v>2</v>
      </c>
      <c r="I144" s="221"/>
      <c r="J144" s="222">
        <f>ROUND(I144*H144,2)</f>
        <v>0</v>
      </c>
      <c r="K144" s="223"/>
      <c r="L144" s="43"/>
      <c r="M144" s="224" t="s">
        <v>1</v>
      </c>
      <c r="N144" s="225" t="s">
        <v>40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152</v>
      </c>
      <c r="AT144" s="228" t="s">
        <v>148</v>
      </c>
      <c r="AU144" s="228" t="s">
        <v>83</v>
      </c>
      <c r="AY144" s="16" t="s">
        <v>147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83</v>
      </c>
      <c r="BK144" s="229">
        <f>ROUND(I144*H144,2)</f>
        <v>0</v>
      </c>
      <c r="BL144" s="16" t="s">
        <v>152</v>
      </c>
      <c r="BM144" s="228" t="s">
        <v>1583</v>
      </c>
    </row>
    <row r="145" s="2" customFormat="1" ht="49.05" customHeight="1">
      <c r="A145" s="37"/>
      <c r="B145" s="38"/>
      <c r="C145" s="216" t="s">
        <v>228</v>
      </c>
      <c r="D145" s="216" t="s">
        <v>148</v>
      </c>
      <c r="E145" s="217" t="s">
        <v>1584</v>
      </c>
      <c r="F145" s="218" t="s">
        <v>1585</v>
      </c>
      <c r="G145" s="219" t="s">
        <v>161</v>
      </c>
      <c r="H145" s="220">
        <v>125</v>
      </c>
      <c r="I145" s="221"/>
      <c r="J145" s="222">
        <f>ROUND(I145*H145,2)</f>
        <v>0</v>
      </c>
      <c r="K145" s="223"/>
      <c r="L145" s="43"/>
      <c r="M145" s="224" t="s">
        <v>1</v>
      </c>
      <c r="N145" s="225" t="s">
        <v>40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152</v>
      </c>
      <c r="AT145" s="228" t="s">
        <v>148</v>
      </c>
      <c r="AU145" s="228" t="s">
        <v>83</v>
      </c>
      <c r="AY145" s="16" t="s">
        <v>147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83</v>
      </c>
      <c r="BK145" s="229">
        <f>ROUND(I145*H145,2)</f>
        <v>0</v>
      </c>
      <c r="BL145" s="16" t="s">
        <v>152</v>
      </c>
      <c r="BM145" s="228" t="s">
        <v>1586</v>
      </c>
    </row>
    <row r="146" s="2" customFormat="1" ht="24.15" customHeight="1">
      <c r="A146" s="37"/>
      <c r="B146" s="38"/>
      <c r="C146" s="216" t="s">
        <v>236</v>
      </c>
      <c r="D146" s="216" t="s">
        <v>148</v>
      </c>
      <c r="E146" s="217" t="s">
        <v>346</v>
      </c>
      <c r="F146" s="218" t="s">
        <v>347</v>
      </c>
      <c r="G146" s="219" t="s">
        <v>348</v>
      </c>
      <c r="H146" s="220">
        <v>20</v>
      </c>
      <c r="I146" s="221"/>
      <c r="J146" s="222">
        <f>ROUND(I146*H146,2)</f>
        <v>0</v>
      </c>
      <c r="K146" s="223"/>
      <c r="L146" s="43"/>
      <c r="M146" s="224" t="s">
        <v>1</v>
      </c>
      <c r="N146" s="225" t="s">
        <v>40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152</v>
      </c>
      <c r="AT146" s="228" t="s">
        <v>148</v>
      </c>
      <c r="AU146" s="228" t="s">
        <v>83</v>
      </c>
      <c r="AY146" s="16" t="s">
        <v>147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83</v>
      </c>
      <c r="BK146" s="229">
        <f>ROUND(I146*H146,2)</f>
        <v>0</v>
      </c>
      <c r="BL146" s="16" t="s">
        <v>152</v>
      </c>
      <c r="BM146" s="228" t="s">
        <v>1587</v>
      </c>
    </row>
    <row r="147" s="2" customFormat="1">
      <c r="A147" s="37"/>
      <c r="B147" s="38"/>
      <c r="C147" s="39"/>
      <c r="D147" s="232" t="s">
        <v>232</v>
      </c>
      <c r="E147" s="39"/>
      <c r="F147" s="264" t="s">
        <v>350</v>
      </c>
      <c r="G147" s="39"/>
      <c r="H147" s="39"/>
      <c r="I147" s="265"/>
      <c r="J147" s="39"/>
      <c r="K147" s="39"/>
      <c r="L147" s="43"/>
      <c r="M147" s="266"/>
      <c r="N147" s="267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232</v>
      </c>
      <c r="AU147" s="16" t="s">
        <v>83</v>
      </c>
    </row>
    <row r="148" s="12" customFormat="1" ht="25.92" customHeight="1">
      <c r="A148" s="12"/>
      <c r="B148" s="202"/>
      <c r="C148" s="203"/>
      <c r="D148" s="204" t="s">
        <v>74</v>
      </c>
      <c r="E148" s="205" t="s">
        <v>1588</v>
      </c>
      <c r="F148" s="205" t="s">
        <v>1589</v>
      </c>
      <c r="G148" s="203"/>
      <c r="H148" s="203"/>
      <c r="I148" s="206"/>
      <c r="J148" s="207">
        <f>BK148</f>
        <v>0</v>
      </c>
      <c r="K148" s="203"/>
      <c r="L148" s="208"/>
      <c r="M148" s="209"/>
      <c r="N148" s="210"/>
      <c r="O148" s="210"/>
      <c r="P148" s="211">
        <f>SUM(P149:P160)</f>
        <v>0</v>
      </c>
      <c r="Q148" s="210"/>
      <c r="R148" s="211">
        <f>SUM(R149:R160)</f>
        <v>0</v>
      </c>
      <c r="S148" s="210"/>
      <c r="T148" s="212">
        <f>SUM(T149:T160)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83</v>
      </c>
      <c r="AT148" s="214" t="s">
        <v>74</v>
      </c>
      <c r="AU148" s="214" t="s">
        <v>75</v>
      </c>
      <c r="AY148" s="213" t="s">
        <v>147</v>
      </c>
      <c r="BK148" s="215">
        <f>SUM(BK149:BK160)</f>
        <v>0</v>
      </c>
    </row>
    <row r="149" s="2" customFormat="1" ht="24.15" customHeight="1">
      <c r="A149" s="37"/>
      <c r="B149" s="38"/>
      <c r="C149" s="216" t="s">
        <v>241</v>
      </c>
      <c r="D149" s="216" t="s">
        <v>148</v>
      </c>
      <c r="E149" s="217" t="s">
        <v>1590</v>
      </c>
      <c r="F149" s="218" t="s">
        <v>1591</v>
      </c>
      <c r="G149" s="219" t="s">
        <v>161</v>
      </c>
      <c r="H149" s="220">
        <v>1</v>
      </c>
      <c r="I149" s="221"/>
      <c r="J149" s="222">
        <f>ROUND(I149*H149,2)</f>
        <v>0</v>
      </c>
      <c r="K149" s="223"/>
      <c r="L149" s="43"/>
      <c r="M149" s="224" t="s">
        <v>1</v>
      </c>
      <c r="N149" s="225" t="s">
        <v>40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152</v>
      </c>
      <c r="AT149" s="228" t="s">
        <v>148</v>
      </c>
      <c r="AU149" s="228" t="s">
        <v>83</v>
      </c>
      <c r="AY149" s="16" t="s">
        <v>147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83</v>
      </c>
      <c r="BK149" s="229">
        <f>ROUND(I149*H149,2)</f>
        <v>0</v>
      </c>
      <c r="BL149" s="16" t="s">
        <v>152</v>
      </c>
      <c r="BM149" s="228" t="s">
        <v>1592</v>
      </c>
    </row>
    <row r="150" s="2" customFormat="1" ht="24.15" customHeight="1">
      <c r="A150" s="37"/>
      <c r="B150" s="38"/>
      <c r="C150" s="216" t="s">
        <v>145</v>
      </c>
      <c r="D150" s="216" t="s">
        <v>148</v>
      </c>
      <c r="E150" s="217" t="s">
        <v>1593</v>
      </c>
      <c r="F150" s="218" t="s">
        <v>1594</v>
      </c>
      <c r="G150" s="219" t="s">
        <v>161</v>
      </c>
      <c r="H150" s="220">
        <v>1</v>
      </c>
      <c r="I150" s="221"/>
      <c r="J150" s="222">
        <f>ROUND(I150*H150,2)</f>
        <v>0</v>
      </c>
      <c r="K150" s="223"/>
      <c r="L150" s="43"/>
      <c r="M150" s="224" t="s">
        <v>1</v>
      </c>
      <c r="N150" s="225" t="s">
        <v>40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152</v>
      </c>
      <c r="AT150" s="228" t="s">
        <v>148</v>
      </c>
      <c r="AU150" s="228" t="s">
        <v>83</v>
      </c>
      <c r="AY150" s="16" t="s">
        <v>147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83</v>
      </c>
      <c r="BK150" s="229">
        <f>ROUND(I150*H150,2)</f>
        <v>0</v>
      </c>
      <c r="BL150" s="16" t="s">
        <v>152</v>
      </c>
      <c r="BM150" s="228" t="s">
        <v>1595</v>
      </c>
    </row>
    <row r="151" s="2" customFormat="1" ht="24.15" customHeight="1">
      <c r="A151" s="37"/>
      <c r="B151" s="38"/>
      <c r="C151" s="216" t="s">
        <v>251</v>
      </c>
      <c r="D151" s="216" t="s">
        <v>148</v>
      </c>
      <c r="E151" s="217" t="s">
        <v>1596</v>
      </c>
      <c r="F151" s="218" t="s">
        <v>1597</v>
      </c>
      <c r="G151" s="219" t="s">
        <v>161</v>
      </c>
      <c r="H151" s="220">
        <v>1</v>
      </c>
      <c r="I151" s="221"/>
      <c r="J151" s="222">
        <f>ROUND(I151*H151,2)</f>
        <v>0</v>
      </c>
      <c r="K151" s="223"/>
      <c r="L151" s="43"/>
      <c r="M151" s="224" t="s">
        <v>1</v>
      </c>
      <c r="N151" s="225" t="s">
        <v>40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152</v>
      </c>
      <c r="AT151" s="228" t="s">
        <v>148</v>
      </c>
      <c r="AU151" s="228" t="s">
        <v>83</v>
      </c>
      <c r="AY151" s="16" t="s">
        <v>147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83</v>
      </c>
      <c r="BK151" s="229">
        <f>ROUND(I151*H151,2)</f>
        <v>0</v>
      </c>
      <c r="BL151" s="16" t="s">
        <v>152</v>
      </c>
      <c r="BM151" s="228" t="s">
        <v>1598</v>
      </c>
    </row>
    <row r="152" s="2" customFormat="1" ht="24.15" customHeight="1">
      <c r="A152" s="37"/>
      <c r="B152" s="38"/>
      <c r="C152" s="216" t="s">
        <v>257</v>
      </c>
      <c r="D152" s="216" t="s">
        <v>148</v>
      </c>
      <c r="E152" s="217" t="s">
        <v>1599</v>
      </c>
      <c r="F152" s="218" t="s">
        <v>1600</v>
      </c>
      <c r="G152" s="219" t="s">
        <v>161</v>
      </c>
      <c r="H152" s="220">
        <v>1</v>
      </c>
      <c r="I152" s="221"/>
      <c r="J152" s="222">
        <f>ROUND(I152*H152,2)</f>
        <v>0</v>
      </c>
      <c r="K152" s="223"/>
      <c r="L152" s="43"/>
      <c r="M152" s="224" t="s">
        <v>1</v>
      </c>
      <c r="N152" s="225" t="s">
        <v>40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152</v>
      </c>
      <c r="AT152" s="228" t="s">
        <v>148</v>
      </c>
      <c r="AU152" s="228" t="s">
        <v>83</v>
      </c>
      <c r="AY152" s="16" t="s">
        <v>147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83</v>
      </c>
      <c r="BK152" s="229">
        <f>ROUND(I152*H152,2)</f>
        <v>0</v>
      </c>
      <c r="BL152" s="16" t="s">
        <v>152</v>
      </c>
      <c r="BM152" s="228" t="s">
        <v>1601</v>
      </c>
    </row>
    <row r="153" s="2" customFormat="1" ht="24.15" customHeight="1">
      <c r="A153" s="37"/>
      <c r="B153" s="38"/>
      <c r="C153" s="216" t="s">
        <v>266</v>
      </c>
      <c r="D153" s="216" t="s">
        <v>148</v>
      </c>
      <c r="E153" s="217" t="s">
        <v>1602</v>
      </c>
      <c r="F153" s="218" t="s">
        <v>1603</v>
      </c>
      <c r="G153" s="219" t="s">
        <v>161</v>
      </c>
      <c r="H153" s="220">
        <v>1</v>
      </c>
      <c r="I153" s="221"/>
      <c r="J153" s="222">
        <f>ROUND(I153*H153,2)</f>
        <v>0</v>
      </c>
      <c r="K153" s="223"/>
      <c r="L153" s="43"/>
      <c r="M153" s="224" t="s">
        <v>1</v>
      </c>
      <c r="N153" s="225" t="s">
        <v>40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152</v>
      </c>
      <c r="AT153" s="228" t="s">
        <v>148</v>
      </c>
      <c r="AU153" s="228" t="s">
        <v>83</v>
      </c>
      <c r="AY153" s="16" t="s">
        <v>147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83</v>
      </c>
      <c r="BK153" s="229">
        <f>ROUND(I153*H153,2)</f>
        <v>0</v>
      </c>
      <c r="BL153" s="16" t="s">
        <v>152</v>
      </c>
      <c r="BM153" s="228" t="s">
        <v>1604</v>
      </c>
    </row>
    <row r="154" s="2" customFormat="1" ht="24.15" customHeight="1">
      <c r="A154" s="37"/>
      <c r="B154" s="38"/>
      <c r="C154" s="216" t="s">
        <v>7</v>
      </c>
      <c r="D154" s="216" t="s">
        <v>148</v>
      </c>
      <c r="E154" s="217" t="s">
        <v>1605</v>
      </c>
      <c r="F154" s="218" t="s">
        <v>1606</v>
      </c>
      <c r="G154" s="219" t="s">
        <v>161</v>
      </c>
      <c r="H154" s="220">
        <v>1</v>
      </c>
      <c r="I154" s="221"/>
      <c r="J154" s="222">
        <f>ROUND(I154*H154,2)</f>
        <v>0</v>
      </c>
      <c r="K154" s="223"/>
      <c r="L154" s="43"/>
      <c r="M154" s="224" t="s">
        <v>1</v>
      </c>
      <c r="N154" s="225" t="s">
        <v>40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152</v>
      </c>
      <c r="AT154" s="228" t="s">
        <v>148</v>
      </c>
      <c r="AU154" s="228" t="s">
        <v>83</v>
      </c>
      <c r="AY154" s="16" t="s">
        <v>147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83</v>
      </c>
      <c r="BK154" s="229">
        <f>ROUND(I154*H154,2)</f>
        <v>0</v>
      </c>
      <c r="BL154" s="16" t="s">
        <v>152</v>
      </c>
      <c r="BM154" s="228" t="s">
        <v>1607</v>
      </c>
    </row>
    <row r="155" s="2" customFormat="1" ht="24.15" customHeight="1">
      <c r="A155" s="37"/>
      <c r="B155" s="38"/>
      <c r="C155" s="216" t="s">
        <v>281</v>
      </c>
      <c r="D155" s="216" t="s">
        <v>148</v>
      </c>
      <c r="E155" s="217" t="s">
        <v>1608</v>
      </c>
      <c r="F155" s="218" t="s">
        <v>1609</v>
      </c>
      <c r="G155" s="219" t="s">
        <v>161</v>
      </c>
      <c r="H155" s="220">
        <v>1</v>
      </c>
      <c r="I155" s="221"/>
      <c r="J155" s="222">
        <f>ROUND(I155*H155,2)</f>
        <v>0</v>
      </c>
      <c r="K155" s="223"/>
      <c r="L155" s="43"/>
      <c r="M155" s="224" t="s">
        <v>1</v>
      </c>
      <c r="N155" s="225" t="s">
        <v>40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152</v>
      </c>
      <c r="AT155" s="228" t="s">
        <v>148</v>
      </c>
      <c r="AU155" s="228" t="s">
        <v>83</v>
      </c>
      <c r="AY155" s="16" t="s">
        <v>147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83</v>
      </c>
      <c r="BK155" s="229">
        <f>ROUND(I155*H155,2)</f>
        <v>0</v>
      </c>
      <c r="BL155" s="16" t="s">
        <v>152</v>
      </c>
      <c r="BM155" s="228" t="s">
        <v>1610</v>
      </c>
    </row>
    <row r="156" s="2" customFormat="1" ht="24.15" customHeight="1">
      <c r="A156" s="37"/>
      <c r="B156" s="38"/>
      <c r="C156" s="216" t="s">
        <v>289</v>
      </c>
      <c r="D156" s="216" t="s">
        <v>148</v>
      </c>
      <c r="E156" s="217" t="s">
        <v>1611</v>
      </c>
      <c r="F156" s="218" t="s">
        <v>1612</v>
      </c>
      <c r="G156" s="219" t="s">
        <v>161</v>
      </c>
      <c r="H156" s="220">
        <v>1</v>
      </c>
      <c r="I156" s="221"/>
      <c r="J156" s="222">
        <f>ROUND(I156*H156,2)</f>
        <v>0</v>
      </c>
      <c r="K156" s="223"/>
      <c r="L156" s="43"/>
      <c r="M156" s="224" t="s">
        <v>1</v>
      </c>
      <c r="N156" s="225" t="s">
        <v>40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152</v>
      </c>
      <c r="AT156" s="228" t="s">
        <v>148</v>
      </c>
      <c r="AU156" s="228" t="s">
        <v>83</v>
      </c>
      <c r="AY156" s="16" t="s">
        <v>147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83</v>
      </c>
      <c r="BK156" s="229">
        <f>ROUND(I156*H156,2)</f>
        <v>0</v>
      </c>
      <c r="BL156" s="16" t="s">
        <v>152</v>
      </c>
      <c r="BM156" s="228" t="s">
        <v>1613</v>
      </c>
    </row>
    <row r="157" s="2" customFormat="1" ht="24.15" customHeight="1">
      <c r="A157" s="37"/>
      <c r="B157" s="38"/>
      <c r="C157" s="216" t="s">
        <v>293</v>
      </c>
      <c r="D157" s="216" t="s">
        <v>148</v>
      </c>
      <c r="E157" s="217" t="s">
        <v>1614</v>
      </c>
      <c r="F157" s="218" t="s">
        <v>1615</v>
      </c>
      <c r="G157" s="219" t="s">
        <v>161</v>
      </c>
      <c r="H157" s="220">
        <v>1</v>
      </c>
      <c r="I157" s="221"/>
      <c r="J157" s="222">
        <f>ROUND(I157*H157,2)</f>
        <v>0</v>
      </c>
      <c r="K157" s="223"/>
      <c r="L157" s="43"/>
      <c r="M157" s="224" t="s">
        <v>1</v>
      </c>
      <c r="N157" s="225" t="s">
        <v>40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152</v>
      </c>
      <c r="AT157" s="228" t="s">
        <v>148</v>
      </c>
      <c r="AU157" s="228" t="s">
        <v>83</v>
      </c>
      <c r="AY157" s="16" t="s">
        <v>147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83</v>
      </c>
      <c r="BK157" s="229">
        <f>ROUND(I157*H157,2)</f>
        <v>0</v>
      </c>
      <c r="BL157" s="16" t="s">
        <v>152</v>
      </c>
      <c r="BM157" s="228" t="s">
        <v>1616</v>
      </c>
    </row>
    <row r="158" s="2" customFormat="1" ht="24.15" customHeight="1">
      <c r="A158" s="37"/>
      <c r="B158" s="38"/>
      <c r="C158" s="216" t="s">
        <v>304</v>
      </c>
      <c r="D158" s="216" t="s">
        <v>148</v>
      </c>
      <c r="E158" s="217" t="s">
        <v>1617</v>
      </c>
      <c r="F158" s="218" t="s">
        <v>1618</v>
      </c>
      <c r="G158" s="219" t="s">
        <v>161</v>
      </c>
      <c r="H158" s="220">
        <v>1</v>
      </c>
      <c r="I158" s="221"/>
      <c r="J158" s="222">
        <f>ROUND(I158*H158,2)</f>
        <v>0</v>
      </c>
      <c r="K158" s="223"/>
      <c r="L158" s="43"/>
      <c r="M158" s="224" t="s">
        <v>1</v>
      </c>
      <c r="N158" s="225" t="s">
        <v>40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152</v>
      </c>
      <c r="AT158" s="228" t="s">
        <v>148</v>
      </c>
      <c r="AU158" s="228" t="s">
        <v>83</v>
      </c>
      <c r="AY158" s="16" t="s">
        <v>147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83</v>
      </c>
      <c r="BK158" s="229">
        <f>ROUND(I158*H158,2)</f>
        <v>0</v>
      </c>
      <c r="BL158" s="16" t="s">
        <v>152</v>
      </c>
      <c r="BM158" s="228" t="s">
        <v>1619</v>
      </c>
    </row>
    <row r="159" s="2" customFormat="1" ht="24.15" customHeight="1">
      <c r="A159" s="37"/>
      <c r="B159" s="38"/>
      <c r="C159" s="216" t="s">
        <v>315</v>
      </c>
      <c r="D159" s="216" t="s">
        <v>148</v>
      </c>
      <c r="E159" s="217" t="s">
        <v>1620</v>
      </c>
      <c r="F159" s="218" t="s">
        <v>1621</v>
      </c>
      <c r="G159" s="219" t="s">
        <v>161</v>
      </c>
      <c r="H159" s="220">
        <v>1</v>
      </c>
      <c r="I159" s="221"/>
      <c r="J159" s="222">
        <f>ROUND(I159*H159,2)</f>
        <v>0</v>
      </c>
      <c r="K159" s="223"/>
      <c r="L159" s="43"/>
      <c r="M159" s="224" t="s">
        <v>1</v>
      </c>
      <c r="N159" s="225" t="s">
        <v>40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152</v>
      </c>
      <c r="AT159" s="228" t="s">
        <v>148</v>
      </c>
      <c r="AU159" s="228" t="s">
        <v>83</v>
      </c>
      <c r="AY159" s="16" t="s">
        <v>147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83</v>
      </c>
      <c r="BK159" s="229">
        <f>ROUND(I159*H159,2)</f>
        <v>0</v>
      </c>
      <c r="BL159" s="16" t="s">
        <v>152</v>
      </c>
      <c r="BM159" s="228" t="s">
        <v>1622</v>
      </c>
    </row>
    <row r="160" s="2" customFormat="1" ht="24.15" customHeight="1">
      <c r="A160" s="37"/>
      <c r="B160" s="38"/>
      <c r="C160" s="216" t="s">
        <v>321</v>
      </c>
      <c r="D160" s="216" t="s">
        <v>148</v>
      </c>
      <c r="E160" s="217" t="s">
        <v>1623</v>
      </c>
      <c r="F160" s="218" t="s">
        <v>1624</v>
      </c>
      <c r="G160" s="219" t="s">
        <v>161</v>
      </c>
      <c r="H160" s="220">
        <v>1</v>
      </c>
      <c r="I160" s="221"/>
      <c r="J160" s="222">
        <f>ROUND(I160*H160,2)</f>
        <v>0</v>
      </c>
      <c r="K160" s="223"/>
      <c r="L160" s="43"/>
      <c r="M160" s="224" t="s">
        <v>1</v>
      </c>
      <c r="N160" s="225" t="s">
        <v>40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152</v>
      </c>
      <c r="AT160" s="228" t="s">
        <v>148</v>
      </c>
      <c r="AU160" s="228" t="s">
        <v>83</v>
      </c>
      <c r="AY160" s="16" t="s">
        <v>147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83</v>
      </c>
      <c r="BK160" s="229">
        <f>ROUND(I160*H160,2)</f>
        <v>0</v>
      </c>
      <c r="BL160" s="16" t="s">
        <v>152</v>
      </c>
      <c r="BM160" s="228" t="s">
        <v>1625</v>
      </c>
    </row>
    <row r="161" s="12" customFormat="1" ht="25.92" customHeight="1">
      <c r="A161" s="12"/>
      <c r="B161" s="202"/>
      <c r="C161" s="203"/>
      <c r="D161" s="204" t="s">
        <v>74</v>
      </c>
      <c r="E161" s="205" t="s">
        <v>1626</v>
      </c>
      <c r="F161" s="205" t="s">
        <v>1627</v>
      </c>
      <c r="G161" s="203"/>
      <c r="H161" s="203"/>
      <c r="I161" s="206"/>
      <c r="J161" s="207">
        <f>BK161</f>
        <v>0</v>
      </c>
      <c r="K161" s="203"/>
      <c r="L161" s="208"/>
      <c r="M161" s="209"/>
      <c r="N161" s="210"/>
      <c r="O161" s="210"/>
      <c r="P161" s="211">
        <f>SUM(P162:P204)</f>
        <v>0</v>
      </c>
      <c r="Q161" s="210"/>
      <c r="R161" s="211">
        <f>SUM(R162:R204)</f>
        <v>0.00010000000000000001</v>
      </c>
      <c r="S161" s="210"/>
      <c r="T161" s="212">
        <f>SUM(T162:T204)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83</v>
      </c>
      <c r="AT161" s="214" t="s">
        <v>74</v>
      </c>
      <c r="AU161" s="214" t="s">
        <v>75</v>
      </c>
      <c r="AY161" s="213" t="s">
        <v>147</v>
      </c>
      <c r="BK161" s="215">
        <f>SUM(BK162:BK204)</f>
        <v>0</v>
      </c>
    </row>
    <row r="162" s="2" customFormat="1" ht="49.05" customHeight="1">
      <c r="A162" s="37"/>
      <c r="B162" s="38"/>
      <c r="C162" s="216" t="s">
        <v>326</v>
      </c>
      <c r="D162" s="216" t="s">
        <v>148</v>
      </c>
      <c r="E162" s="217" t="s">
        <v>1628</v>
      </c>
      <c r="F162" s="218" t="s">
        <v>1629</v>
      </c>
      <c r="G162" s="219" t="s">
        <v>161</v>
      </c>
      <c r="H162" s="220">
        <v>23</v>
      </c>
      <c r="I162" s="221"/>
      <c r="J162" s="222">
        <f>ROUND(I162*H162,2)</f>
        <v>0</v>
      </c>
      <c r="K162" s="223"/>
      <c r="L162" s="43"/>
      <c r="M162" s="224" t="s">
        <v>1</v>
      </c>
      <c r="N162" s="225" t="s">
        <v>40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152</v>
      </c>
      <c r="AT162" s="228" t="s">
        <v>148</v>
      </c>
      <c r="AU162" s="228" t="s">
        <v>83</v>
      </c>
      <c r="AY162" s="16" t="s">
        <v>147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83</v>
      </c>
      <c r="BK162" s="229">
        <f>ROUND(I162*H162,2)</f>
        <v>0</v>
      </c>
      <c r="BL162" s="16" t="s">
        <v>152</v>
      </c>
      <c r="BM162" s="228" t="s">
        <v>1630</v>
      </c>
    </row>
    <row r="163" s="2" customFormat="1" ht="21.75" customHeight="1">
      <c r="A163" s="37"/>
      <c r="B163" s="38"/>
      <c r="C163" s="242" t="s">
        <v>330</v>
      </c>
      <c r="D163" s="242" t="s">
        <v>158</v>
      </c>
      <c r="E163" s="243" t="s">
        <v>1631</v>
      </c>
      <c r="F163" s="244" t="s">
        <v>1632</v>
      </c>
      <c r="G163" s="245" t="s">
        <v>161</v>
      </c>
      <c r="H163" s="246">
        <v>6</v>
      </c>
      <c r="I163" s="247"/>
      <c r="J163" s="248">
        <f>ROUND(I163*H163,2)</f>
        <v>0</v>
      </c>
      <c r="K163" s="249"/>
      <c r="L163" s="250"/>
      <c r="M163" s="251" t="s">
        <v>1</v>
      </c>
      <c r="N163" s="252" t="s">
        <v>40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162</v>
      </c>
      <c r="AT163" s="228" t="s">
        <v>158</v>
      </c>
      <c r="AU163" s="228" t="s">
        <v>83</v>
      </c>
      <c r="AY163" s="16" t="s">
        <v>147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83</v>
      </c>
      <c r="BK163" s="229">
        <f>ROUND(I163*H163,2)</f>
        <v>0</v>
      </c>
      <c r="BL163" s="16" t="s">
        <v>152</v>
      </c>
      <c r="BM163" s="228" t="s">
        <v>1633</v>
      </c>
    </row>
    <row r="164" s="2" customFormat="1">
      <c r="A164" s="37"/>
      <c r="B164" s="38"/>
      <c r="C164" s="39"/>
      <c r="D164" s="232" t="s">
        <v>232</v>
      </c>
      <c r="E164" s="39"/>
      <c r="F164" s="264" t="s">
        <v>1634</v>
      </c>
      <c r="G164" s="39"/>
      <c r="H164" s="39"/>
      <c r="I164" s="265"/>
      <c r="J164" s="39"/>
      <c r="K164" s="39"/>
      <c r="L164" s="43"/>
      <c r="M164" s="266"/>
      <c r="N164" s="267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232</v>
      </c>
      <c r="AU164" s="16" t="s">
        <v>83</v>
      </c>
    </row>
    <row r="165" s="2" customFormat="1" ht="21.75" customHeight="1">
      <c r="A165" s="37"/>
      <c r="B165" s="38"/>
      <c r="C165" s="242" t="s">
        <v>336</v>
      </c>
      <c r="D165" s="242" t="s">
        <v>158</v>
      </c>
      <c r="E165" s="243" t="s">
        <v>1635</v>
      </c>
      <c r="F165" s="244" t="s">
        <v>1636</v>
      </c>
      <c r="G165" s="245" t="s">
        <v>161</v>
      </c>
      <c r="H165" s="246">
        <v>17</v>
      </c>
      <c r="I165" s="247"/>
      <c r="J165" s="248">
        <f>ROUND(I165*H165,2)</f>
        <v>0</v>
      </c>
      <c r="K165" s="249"/>
      <c r="L165" s="250"/>
      <c r="M165" s="251" t="s">
        <v>1</v>
      </c>
      <c r="N165" s="252" t="s">
        <v>40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162</v>
      </c>
      <c r="AT165" s="228" t="s">
        <v>158</v>
      </c>
      <c r="AU165" s="228" t="s">
        <v>83</v>
      </c>
      <c r="AY165" s="16" t="s">
        <v>147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83</v>
      </c>
      <c r="BK165" s="229">
        <f>ROUND(I165*H165,2)</f>
        <v>0</v>
      </c>
      <c r="BL165" s="16" t="s">
        <v>152</v>
      </c>
      <c r="BM165" s="228" t="s">
        <v>1637</v>
      </c>
    </row>
    <row r="166" s="2" customFormat="1">
      <c r="A166" s="37"/>
      <c r="B166" s="38"/>
      <c r="C166" s="39"/>
      <c r="D166" s="232" t="s">
        <v>232</v>
      </c>
      <c r="E166" s="39"/>
      <c r="F166" s="264" t="s">
        <v>1634</v>
      </c>
      <c r="G166" s="39"/>
      <c r="H166" s="39"/>
      <c r="I166" s="265"/>
      <c r="J166" s="39"/>
      <c r="K166" s="39"/>
      <c r="L166" s="43"/>
      <c r="M166" s="266"/>
      <c r="N166" s="267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232</v>
      </c>
      <c r="AU166" s="16" t="s">
        <v>83</v>
      </c>
    </row>
    <row r="167" s="2" customFormat="1" ht="49.05" customHeight="1">
      <c r="A167" s="37"/>
      <c r="B167" s="38"/>
      <c r="C167" s="216" t="s">
        <v>156</v>
      </c>
      <c r="D167" s="216" t="s">
        <v>148</v>
      </c>
      <c r="E167" s="217" t="s">
        <v>1638</v>
      </c>
      <c r="F167" s="218" t="s">
        <v>1639</v>
      </c>
      <c r="G167" s="219" t="s">
        <v>161</v>
      </c>
      <c r="H167" s="220">
        <v>6</v>
      </c>
      <c r="I167" s="221"/>
      <c r="J167" s="222">
        <f>ROUND(I167*H167,2)</f>
        <v>0</v>
      </c>
      <c r="K167" s="223"/>
      <c r="L167" s="43"/>
      <c r="M167" s="224" t="s">
        <v>1</v>
      </c>
      <c r="N167" s="225" t="s">
        <v>40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152</v>
      </c>
      <c r="AT167" s="228" t="s">
        <v>148</v>
      </c>
      <c r="AU167" s="228" t="s">
        <v>83</v>
      </c>
      <c r="AY167" s="16" t="s">
        <v>147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83</v>
      </c>
      <c r="BK167" s="229">
        <f>ROUND(I167*H167,2)</f>
        <v>0</v>
      </c>
      <c r="BL167" s="16" t="s">
        <v>152</v>
      </c>
      <c r="BM167" s="228" t="s">
        <v>1640</v>
      </c>
    </row>
    <row r="168" s="2" customFormat="1" ht="21.75" customHeight="1">
      <c r="A168" s="37"/>
      <c r="B168" s="38"/>
      <c r="C168" s="242" t="s">
        <v>345</v>
      </c>
      <c r="D168" s="242" t="s">
        <v>158</v>
      </c>
      <c r="E168" s="243" t="s">
        <v>1641</v>
      </c>
      <c r="F168" s="244" t="s">
        <v>1642</v>
      </c>
      <c r="G168" s="245" t="s">
        <v>161</v>
      </c>
      <c r="H168" s="246">
        <v>6</v>
      </c>
      <c r="I168" s="247"/>
      <c r="J168" s="248">
        <f>ROUND(I168*H168,2)</f>
        <v>0</v>
      </c>
      <c r="K168" s="249"/>
      <c r="L168" s="250"/>
      <c r="M168" s="251" t="s">
        <v>1</v>
      </c>
      <c r="N168" s="252" t="s">
        <v>40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162</v>
      </c>
      <c r="AT168" s="228" t="s">
        <v>158</v>
      </c>
      <c r="AU168" s="228" t="s">
        <v>83</v>
      </c>
      <c r="AY168" s="16" t="s">
        <v>147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83</v>
      </c>
      <c r="BK168" s="229">
        <f>ROUND(I168*H168,2)</f>
        <v>0</v>
      </c>
      <c r="BL168" s="16" t="s">
        <v>152</v>
      </c>
      <c r="BM168" s="228" t="s">
        <v>1643</v>
      </c>
    </row>
    <row r="169" s="2" customFormat="1">
      <c r="A169" s="37"/>
      <c r="B169" s="38"/>
      <c r="C169" s="39"/>
      <c r="D169" s="232" t="s">
        <v>232</v>
      </c>
      <c r="E169" s="39"/>
      <c r="F169" s="264" t="s">
        <v>1634</v>
      </c>
      <c r="G169" s="39"/>
      <c r="H169" s="39"/>
      <c r="I169" s="265"/>
      <c r="J169" s="39"/>
      <c r="K169" s="39"/>
      <c r="L169" s="43"/>
      <c r="M169" s="266"/>
      <c r="N169" s="267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232</v>
      </c>
      <c r="AU169" s="16" t="s">
        <v>83</v>
      </c>
    </row>
    <row r="170" s="2" customFormat="1" ht="44.25" customHeight="1">
      <c r="A170" s="37"/>
      <c r="B170" s="38"/>
      <c r="C170" s="216" t="s">
        <v>353</v>
      </c>
      <c r="D170" s="216" t="s">
        <v>148</v>
      </c>
      <c r="E170" s="217" t="s">
        <v>1644</v>
      </c>
      <c r="F170" s="218" t="s">
        <v>1645</v>
      </c>
      <c r="G170" s="219" t="s">
        <v>161</v>
      </c>
      <c r="H170" s="220">
        <v>2</v>
      </c>
      <c r="I170" s="221"/>
      <c r="J170" s="222">
        <f>ROUND(I170*H170,2)</f>
        <v>0</v>
      </c>
      <c r="K170" s="223"/>
      <c r="L170" s="43"/>
      <c r="M170" s="224" t="s">
        <v>1</v>
      </c>
      <c r="N170" s="225" t="s">
        <v>40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152</v>
      </c>
      <c r="AT170" s="228" t="s">
        <v>148</v>
      </c>
      <c r="AU170" s="228" t="s">
        <v>83</v>
      </c>
      <c r="AY170" s="16" t="s">
        <v>147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83</v>
      </c>
      <c r="BK170" s="229">
        <f>ROUND(I170*H170,2)</f>
        <v>0</v>
      </c>
      <c r="BL170" s="16" t="s">
        <v>152</v>
      </c>
      <c r="BM170" s="228" t="s">
        <v>1646</v>
      </c>
    </row>
    <row r="171" s="2" customFormat="1" ht="21.75" customHeight="1">
      <c r="A171" s="37"/>
      <c r="B171" s="38"/>
      <c r="C171" s="242" t="s">
        <v>169</v>
      </c>
      <c r="D171" s="242" t="s">
        <v>158</v>
      </c>
      <c r="E171" s="243" t="s">
        <v>1647</v>
      </c>
      <c r="F171" s="244" t="s">
        <v>1648</v>
      </c>
      <c r="G171" s="245" t="s">
        <v>161</v>
      </c>
      <c r="H171" s="246">
        <v>2</v>
      </c>
      <c r="I171" s="247"/>
      <c r="J171" s="248">
        <f>ROUND(I171*H171,2)</f>
        <v>0</v>
      </c>
      <c r="K171" s="249"/>
      <c r="L171" s="250"/>
      <c r="M171" s="251" t="s">
        <v>1</v>
      </c>
      <c r="N171" s="252" t="s">
        <v>40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162</v>
      </c>
      <c r="AT171" s="228" t="s">
        <v>158</v>
      </c>
      <c r="AU171" s="228" t="s">
        <v>83</v>
      </c>
      <c r="AY171" s="16" t="s">
        <v>147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83</v>
      </c>
      <c r="BK171" s="229">
        <f>ROUND(I171*H171,2)</f>
        <v>0</v>
      </c>
      <c r="BL171" s="16" t="s">
        <v>152</v>
      </c>
      <c r="BM171" s="228" t="s">
        <v>1649</v>
      </c>
    </row>
    <row r="172" s="2" customFormat="1">
      <c r="A172" s="37"/>
      <c r="B172" s="38"/>
      <c r="C172" s="39"/>
      <c r="D172" s="232" t="s">
        <v>232</v>
      </c>
      <c r="E172" s="39"/>
      <c r="F172" s="264" t="s">
        <v>1634</v>
      </c>
      <c r="G172" s="39"/>
      <c r="H172" s="39"/>
      <c r="I172" s="265"/>
      <c r="J172" s="39"/>
      <c r="K172" s="39"/>
      <c r="L172" s="43"/>
      <c r="M172" s="266"/>
      <c r="N172" s="267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232</v>
      </c>
      <c r="AU172" s="16" t="s">
        <v>83</v>
      </c>
    </row>
    <row r="173" s="2" customFormat="1" ht="24.15" customHeight="1">
      <c r="A173" s="37"/>
      <c r="B173" s="38"/>
      <c r="C173" s="216" t="s">
        <v>362</v>
      </c>
      <c r="D173" s="216" t="s">
        <v>148</v>
      </c>
      <c r="E173" s="217" t="s">
        <v>1650</v>
      </c>
      <c r="F173" s="218" t="s">
        <v>1651</v>
      </c>
      <c r="G173" s="219" t="s">
        <v>161</v>
      </c>
      <c r="H173" s="220">
        <v>4</v>
      </c>
      <c r="I173" s="221"/>
      <c r="J173" s="222">
        <f>ROUND(I173*H173,2)</f>
        <v>0</v>
      </c>
      <c r="K173" s="223"/>
      <c r="L173" s="43"/>
      <c r="M173" s="224" t="s">
        <v>1</v>
      </c>
      <c r="N173" s="225" t="s">
        <v>40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152</v>
      </c>
      <c r="AT173" s="228" t="s">
        <v>148</v>
      </c>
      <c r="AU173" s="228" t="s">
        <v>83</v>
      </c>
      <c r="AY173" s="16" t="s">
        <v>147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83</v>
      </c>
      <c r="BK173" s="229">
        <f>ROUND(I173*H173,2)</f>
        <v>0</v>
      </c>
      <c r="BL173" s="16" t="s">
        <v>152</v>
      </c>
      <c r="BM173" s="228" t="s">
        <v>1652</v>
      </c>
    </row>
    <row r="174" s="2" customFormat="1" ht="24.15" customHeight="1">
      <c r="A174" s="37"/>
      <c r="B174" s="38"/>
      <c r="C174" s="242" t="s">
        <v>367</v>
      </c>
      <c r="D174" s="242" t="s">
        <v>158</v>
      </c>
      <c r="E174" s="243" t="s">
        <v>1653</v>
      </c>
      <c r="F174" s="244" t="s">
        <v>1654</v>
      </c>
      <c r="G174" s="245" t="s">
        <v>161</v>
      </c>
      <c r="H174" s="246">
        <v>3</v>
      </c>
      <c r="I174" s="247"/>
      <c r="J174" s="248">
        <f>ROUND(I174*H174,2)</f>
        <v>0</v>
      </c>
      <c r="K174" s="249"/>
      <c r="L174" s="250"/>
      <c r="M174" s="251" t="s">
        <v>1</v>
      </c>
      <c r="N174" s="252" t="s">
        <v>40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162</v>
      </c>
      <c r="AT174" s="228" t="s">
        <v>158</v>
      </c>
      <c r="AU174" s="228" t="s">
        <v>83</v>
      </c>
      <c r="AY174" s="16" t="s">
        <v>147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83</v>
      </c>
      <c r="BK174" s="229">
        <f>ROUND(I174*H174,2)</f>
        <v>0</v>
      </c>
      <c r="BL174" s="16" t="s">
        <v>152</v>
      </c>
      <c r="BM174" s="228" t="s">
        <v>1655</v>
      </c>
    </row>
    <row r="175" s="2" customFormat="1" ht="21.75" customHeight="1">
      <c r="A175" s="37"/>
      <c r="B175" s="38"/>
      <c r="C175" s="242" t="s">
        <v>376</v>
      </c>
      <c r="D175" s="242" t="s">
        <v>158</v>
      </c>
      <c r="E175" s="243" t="s">
        <v>1656</v>
      </c>
      <c r="F175" s="244" t="s">
        <v>1657</v>
      </c>
      <c r="G175" s="245" t="s">
        <v>161</v>
      </c>
      <c r="H175" s="246">
        <v>1</v>
      </c>
      <c r="I175" s="247"/>
      <c r="J175" s="248">
        <f>ROUND(I175*H175,2)</f>
        <v>0</v>
      </c>
      <c r="K175" s="249"/>
      <c r="L175" s="250"/>
      <c r="M175" s="251" t="s">
        <v>1</v>
      </c>
      <c r="N175" s="252" t="s">
        <v>40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162</v>
      </c>
      <c r="AT175" s="228" t="s">
        <v>158</v>
      </c>
      <c r="AU175" s="228" t="s">
        <v>83</v>
      </c>
      <c r="AY175" s="16" t="s">
        <v>147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83</v>
      </c>
      <c r="BK175" s="229">
        <f>ROUND(I175*H175,2)</f>
        <v>0</v>
      </c>
      <c r="BL175" s="16" t="s">
        <v>152</v>
      </c>
      <c r="BM175" s="228" t="s">
        <v>1658</v>
      </c>
    </row>
    <row r="176" s="2" customFormat="1" ht="24.15" customHeight="1">
      <c r="A176" s="37"/>
      <c r="B176" s="38"/>
      <c r="C176" s="216" t="s">
        <v>381</v>
      </c>
      <c r="D176" s="216" t="s">
        <v>148</v>
      </c>
      <c r="E176" s="217" t="s">
        <v>1659</v>
      </c>
      <c r="F176" s="218" t="s">
        <v>1660</v>
      </c>
      <c r="G176" s="219" t="s">
        <v>161</v>
      </c>
      <c r="H176" s="220">
        <v>1</v>
      </c>
      <c r="I176" s="221"/>
      <c r="J176" s="222">
        <f>ROUND(I176*H176,2)</f>
        <v>0</v>
      </c>
      <c r="K176" s="223"/>
      <c r="L176" s="43"/>
      <c r="M176" s="224" t="s">
        <v>1</v>
      </c>
      <c r="N176" s="225" t="s">
        <v>40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152</v>
      </c>
      <c r="AT176" s="228" t="s">
        <v>148</v>
      </c>
      <c r="AU176" s="228" t="s">
        <v>83</v>
      </c>
      <c r="AY176" s="16" t="s">
        <v>147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83</v>
      </c>
      <c r="BK176" s="229">
        <f>ROUND(I176*H176,2)</f>
        <v>0</v>
      </c>
      <c r="BL176" s="16" t="s">
        <v>152</v>
      </c>
      <c r="BM176" s="228" t="s">
        <v>1661</v>
      </c>
    </row>
    <row r="177" s="2" customFormat="1">
      <c r="A177" s="37"/>
      <c r="B177" s="38"/>
      <c r="C177" s="39"/>
      <c r="D177" s="232" t="s">
        <v>232</v>
      </c>
      <c r="E177" s="39"/>
      <c r="F177" s="264" t="s">
        <v>1662</v>
      </c>
      <c r="G177" s="39"/>
      <c r="H177" s="39"/>
      <c r="I177" s="265"/>
      <c r="J177" s="39"/>
      <c r="K177" s="39"/>
      <c r="L177" s="43"/>
      <c r="M177" s="266"/>
      <c r="N177" s="267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232</v>
      </c>
      <c r="AU177" s="16" t="s">
        <v>83</v>
      </c>
    </row>
    <row r="178" s="2" customFormat="1" ht="24.15" customHeight="1">
      <c r="A178" s="37"/>
      <c r="B178" s="38"/>
      <c r="C178" s="216" t="s">
        <v>390</v>
      </c>
      <c r="D178" s="216" t="s">
        <v>148</v>
      </c>
      <c r="E178" s="217" t="s">
        <v>1663</v>
      </c>
      <c r="F178" s="218" t="s">
        <v>1664</v>
      </c>
      <c r="G178" s="219" t="s">
        <v>161</v>
      </c>
      <c r="H178" s="220">
        <v>1</v>
      </c>
      <c r="I178" s="221"/>
      <c r="J178" s="222">
        <f>ROUND(I178*H178,2)</f>
        <v>0</v>
      </c>
      <c r="K178" s="223"/>
      <c r="L178" s="43"/>
      <c r="M178" s="224" t="s">
        <v>1</v>
      </c>
      <c r="N178" s="225" t="s">
        <v>40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152</v>
      </c>
      <c r="AT178" s="228" t="s">
        <v>148</v>
      </c>
      <c r="AU178" s="228" t="s">
        <v>83</v>
      </c>
      <c r="AY178" s="16" t="s">
        <v>147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83</v>
      </c>
      <c r="BK178" s="229">
        <f>ROUND(I178*H178,2)</f>
        <v>0</v>
      </c>
      <c r="BL178" s="16" t="s">
        <v>152</v>
      </c>
      <c r="BM178" s="228" t="s">
        <v>1665</v>
      </c>
    </row>
    <row r="179" s="2" customFormat="1">
      <c r="A179" s="37"/>
      <c r="B179" s="38"/>
      <c r="C179" s="39"/>
      <c r="D179" s="232" t="s">
        <v>232</v>
      </c>
      <c r="E179" s="39"/>
      <c r="F179" s="264" t="s">
        <v>1662</v>
      </c>
      <c r="G179" s="39"/>
      <c r="H179" s="39"/>
      <c r="I179" s="265"/>
      <c r="J179" s="39"/>
      <c r="K179" s="39"/>
      <c r="L179" s="43"/>
      <c r="M179" s="266"/>
      <c r="N179" s="267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232</v>
      </c>
      <c r="AU179" s="16" t="s">
        <v>83</v>
      </c>
    </row>
    <row r="180" s="2" customFormat="1" ht="16.5" customHeight="1">
      <c r="A180" s="37"/>
      <c r="B180" s="38"/>
      <c r="C180" s="216" t="s">
        <v>395</v>
      </c>
      <c r="D180" s="216" t="s">
        <v>148</v>
      </c>
      <c r="E180" s="217" t="s">
        <v>1666</v>
      </c>
      <c r="F180" s="218" t="s">
        <v>1667</v>
      </c>
      <c r="G180" s="219" t="s">
        <v>161</v>
      </c>
      <c r="H180" s="220">
        <v>1</v>
      </c>
      <c r="I180" s="221"/>
      <c r="J180" s="222">
        <f>ROUND(I180*H180,2)</f>
        <v>0</v>
      </c>
      <c r="K180" s="223"/>
      <c r="L180" s="43"/>
      <c r="M180" s="224" t="s">
        <v>1</v>
      </c>
      <c r="N180" s="225" t="s">
        <v>40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152</v>
      </c>
      <c r="AT180" s="228" t="s">
        <v>148</v>
      </c>
      <c r="AU180" s="228" t="s">
        <v>83</v>
      </c>
      <c r="AY180" s="16" t="s">
        <v>147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83</v>
      </c>
      <c r="BK180" s="229">
        <f>ROUND(I180*H180,2)</f>
        <v>0</v>
      </c>
      <c r="BL180" s="16" t="s">
        <v>152</v>
      </c>
      <c r="BM180" s="228" t="s">
        <v>1668</v>
      </c>
    </row>
    <row r="181" s="2" customFormat="1">
      <c r="A181" s="37"/>
      <c r="B181" s="38"/>
      <c r="C181" s="39"/>
      <c r="D181" s="232" t="s">
        <v>232</v>
      </c>
      <c r="E181" s="39"/>
      <c r="F181" s="264" t="s">
        <v>357</v>
      </c>
      <c r="G181" s="39"/>
      <c r="H181" s="39"/>
      <c r="I181" s="265"/>
      <c r="J181" s="39"/>
      <c r="K181" s="39"/>
      <c r="L181" s="43"/>
      <c r="M181" s="266"/>
      <c r="N181" s="267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232</v>
      </c>
      <c r="AU181" s="16" t="s">
        <v>83</v>
      </c>
    </row>
    <row r="182" s="2" customFormat="1" ht="21.75" customHeight="1">
      <c r="A182" s="37"/>
      <c r="B182" s="38"/>
      <c r="C182" s="216" t="s">
        <v>198</v>
      </c>
      <c r="D182" s="216" t="s">
        <v>148</v>
      </c>
      <c r="E182" s="217" t="s">
        <v>1669</v>
      </c>
      <c r="F182" s="218" t="s">
        <v>1670</v>
      </c>
      <c r="G182" s="219" t="s">
        <v>161</v>
      </c>
      <c r="H182" s="220">
        <v>1</v>
      </c>
      <c r="I182" s="221"/>
      <c r="J182" s="222">
        <f>ROUND(I182*H182,2)</f>
        <v>0</v>
      </c>
      <c r="K182" s="223"/>
      <c r="L182" s="43"/>
      <c r="M182" s="224" t="s">
        <v>1</v>
      </c>
      <c r="N182" s="225" t="s">
        <v>40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152</v>
      </c>
      <c r="AT182" s="228" t="s">
        <v>148</v>
      </c>
      <c r="AU182" s="228" t="s">
        <v>83</v>
      </c>
      <c r="AY182" s="16" t="s">
        <v>147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83</v>
      </c>
      <c r="BK182" s="229">
        <f>ROUND(I182*H182,2)</f>
        <v>0</v>
      </c>
      <c r="BL182" s="16" t="s">
        <v>152</v>
      </c>
      <c r="BM182" s="228" t="s">
        <v>1671</v>
      </c>
    </row>
    <row r="183" s="2" customFormat="1">
      <c r="A183" s="37"/>
      <c r="B183" s="38"/>
      <c r="C183" s="39"/>
      <c r="D183" s="232" t="s">
        <v>232</v>
      </c>
      <c r="E183" s="39"/>
      <c r="F183" s="264" t="s">
        <v>357</v>
      </c>
      <c r="G183" s="39"/>
      <c r="H183" s="39"/>
      <c r="I183" s="265"/>
      <c r="J183" s="39"/>
      <c r="K183" s="39"/>
      <c r="L183" s="43"/>
      <c r="M183" s="266"/>
      <c r="N183" s="267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232</v>
      </c>
      <c r="AU183" s="16" t="s">
        <v>83</v>
      </c>
    </row>
    <row r="184" s="2" customFormat="1" ht="24.15" customHeight="1">
      <c r="A184" s="37"/>
      <c r="B184" s="38"/>
      <c r="C184" s="216" t="s">
        <v>404</v>
      </c>
      <c r="D184" s="216" t="s">
        <v>148</v>
      </c>
      <c r="E184" s="217" t="s">
        <v>1672</v>
      </c>
      <c r="F184" s="218" t="s">
        <v>1673</v>
      </c>
      <c r="G184" s="219" t="s">
        <v>161</v>
      </c>
      <c r="H184" s="220">
        <v>1</v>
      </c>
      <c r="I184" s="221"/>
      <c r="J184" s="222">
        <f>ROUND(I184*H184,2)</f>
        <v>0</v>
      </c>
      <c r="K184" s="223"/>
      <c r="L184" s="43"/>
      <c r="M184" s="224" t="s">
        <v>1</v>
      </c>
      <c r="N184" s="225" t="s">
        <v>40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152</v>
      </c>
      <c r="AT184" s="228" t="s">
        <v>148</v>
      </c>
      <c r="AU184" s="228" t="s">
        <v>83</v>
      </c>
      <c r="AY184" s="16" t="s">
        <v>147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83</v>
      </c>
      <c r="BK184" s="229">
        <f>ROUND(I184*H184,2)</f>
        <v>0</v>
      </c>
      <c r="BL184" s="16" t="s">
        <v>152</v>
      </c>
      <c r="BM184" s="228" t="s">
        <v>1674</v>
      </c>
    </row>
    <row r="185" s="2" customFormat="1">
      <c r="A185" s="37"/>
      <c r="B185" s="38"/>
      <c r="C185" s="39"/>
      <c r="D185" s="232" t="s">
        <v>232</v>
      </c>
      <c r="E185" s="39"/>
      <c r="F185" s="264" t="s">
        <v>357</v>
      </c>
      <c r="G185" s="39"/>
      <c r="H185" s="39"/>
      <c r="I185" s="265"/>
      <c r="J185" s="39"/>
      <c r="K185" s="39"/>
      <c r="L185" s="43"/>
      <c r="M185" s="266"/>
      <c r="N185" s="267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232</v>
      </c>
      <c r="AU185" s="16" t="s">
        <v>83</v>
      </c>
    </row>
    <row r="186" s="2" customFormat="1" ht="21.75" customHeight="1">
      <c r="A186" s="37"/>
      <c r="B186" s="38"/>
      <c r="C186" s="216" t="s">
        <v>408</v>
      </c>
      <c r="D186" s="216" t="s">
        <v>148</v>
      </c>
      <c r="E186" s="217" t="s">
        <v>1675</v>
      </c>
      <c r="F186" s="218" t="s">
        <v>1676</v>
      </c>
      <c r="G186" s="219" t="s">
        <v>161</v>
      </c>
      <c r="H186" s="220">
        <v>1</v>
      </c>
      <c r="I186" s="221"/>
      <c r="J186" s="222">
        <f>ROUND(I186*H186,2)</f>
        <v>0</v>
      </c>
      <c r="K186" s="223"/>
      <c r="L186" s="43"/>
      <c r="M186" s="224" t="s">
        <v>1</v>
      </c>
      <c r="N186" s="225" t="s">
        <v>40</v>
      </c>
      <c r="O186" s="90"/>
      <c r="P186" s="226">
        <f>O186*H186</f>
        <v>0</v>
      </c>
      <c r="Q186" s="226">
        <v>0.00010000000000000001</v>
      </c>
      <c r="R186" s="226">
        <f>Q186*H186</f>
        <v>0.00010000000000000001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152</v>
      </c>
      <c r="AT186" s="228" t="s">
        <v>148</v>
      </c>
      <c r="AU186" s="228" t="s">
        <v>83</v>
      </c>
      <c r="AY186" s="16" t="s">
        <v>147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83</v>
      </c>
      <c r="BK186" s="229">
        <f>ROUND(I186*H186,2)</f>
        <v>0</v>
      </c>
      <c r="BL186" s="16" t="s">
        <v>152</v>
      </c>
      <c r="BM186" s="228" t="s">
        <v>1677</v>
      </c>
    </row>
    <row r="187" s="2" customFormat="1">
      <c r="A187" s="37"/>
      <c r="B187" s="38"/>
      <c r="C187" s="39"/>
      <c r="D187" s="232" t="s">
        <v>232</v>
      </c>
      <c r="E187" s="39"/>
      <c r="F187" s="264" t="s">
        <v>357</v>
      </c>
      <c r="G187" s="39"/>
      <c r="H187" s="39"/>
      <c r="I187" s="265"/>
      <c r="J187" s="39"/>
      <c r="K187" s="39"/>
      <c r="L187" s="43"/>
      <c r="M187" s="266"/>
      <c r="N187" s="267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232</v>
      </c>
      <c r="AU187" s="16" t="s">
        <v>83</v>
      </c>
    </row>
    <row r="188" s="2" customFormat="1" ht="37.8" customHeight="1">
      <c r="A188" s="37"/>
      <c r="B188" s="38"/>
      <c r="C188" s="216" t="s">
        <v>415</v>
      </c>
      <c r="D188" s="216" t="s">
        <v>148</v>
      </c>
      <c r="E188" s="217" t="s">
        <v>1678</v>
      </c>
      <c r="F188" s="218" t="s">
        <v>1679</v>
      </c>
      <c r="G188" s="219" t="s">
        <v>161</v>
      </c>
      <c r="H188" s="220">
        <v>174</v>
      </c>
      <c r="I188" s="221"/>
      <c r="J188" s="222">
        <f>ROUND(I188*H188,2)</f>
        <v>0</v>
      </c>
      <c r="K188" s="223"/>
      <c r="L188" s="43"/>
      <c r="M188" s="224" t="s">
        <v>1</v>
      </c>
      <c r="N188" s="225" t="s">
        <v>40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152</v>
      </c>
      <c r="AT188" s="228" t="s">
        <v>148</v>
      </c>
      <c r="AU188" s="228" t="s">
        <v>83</v>
      </c>
      <c r="AY188" s="16" t="s">
        <v>147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83</v>
      </c>
      <c r="BK188" s="229">
        <f>ROUND(I188*H188,2)</f>
        <v>0</v>
      </c>
      <c r="BL188" s="16" t="s">
        <v>152</v>
      </c>
      <c r="BM188" s="228" t="s">
        <v>1680</v>
      </c>
    </row>
    <row r="189" s="2" customFormat="1" ht="24.15" customHeight="1">
      <c r="A189" s="37"/>
      <c r="B189" s="38"/>
      <c r="C189" s="242" t="s">
        <v>419</v>
      </c>
      <c r="D189" s="242" t="s">
        <v>158</v>
      </c>
      <c r="E189" s="243" t="s">
        <v>1681</v>
      </c>
      <c r="F189" s="244" t="s">
        <v>1682</v>
      </c>
      <c r="G189" s="245" t="s">
        <v>161</v>
      </c>
      <c r="H189" s="246">
        <v>8</v>
      </c>
      <c r="I189" s="247"/>
      <c r="J189" s="248">
        <f>ROUND(I189*H189,2)</f>
        <v>0</v>
      </c>
      <c r="K189" s="249"/>
      <c r="L189" s="250"/>
      <c r="M189" s="251" t="s">
        <v>1</v>
      </c>
      <c r="N189" s="252" t="s">
        <v>40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162</v>
      </c>
      <c r="AT189" s="228" t="s">
        <v>158</v>
      </c>
      <c r="AU189" s="228" t="s">
        <v>83</v>
      </c>
      <c r="AY189" s="16" t="s">
        <v>147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83</v>
      </c>
      <c r="BK189" s="229">
        <f>ROUND(I189*H189,2)</f>
        <v>0</v>
      </c>
      <c r="BL189" s="16" t="s">
        <v>152</v>
      </c>
      <c r="BM189" s="228" t="s">
        <v>1683</v>
      </c>
    </row>
    <row r="190" s="2" customFormat="1">
      <c r="A190" s="37"/>
      <c r="B190" s="38"/>
      <c r="C190" s="39"/>
      <c r="D190" s="232" t="s">
        <v>232</v>
      </c>
      <c r="E190" s="39"/>
      <c r="F190" s="264" t="s">
        <v>1634</v>
      </c>
      <c r="G190" s="39"/>
      <c r="H190" s="39"/>
      <c r="I190" s="265"/>
      <c r="J190" s="39"/>
      <c r="K190" s="39"/>
      <c r="L190" s="43"/>
      <c r="M190" s="266"/>
      <c r="N190" s="267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232</v>
      </c>
      <c r="AU190" s="16" t="s">
        <v>83</v>
      </c>
    </row>
    <row r="191" s="2" customFormat="1" ht="21.75" customHeight="1">
      <c r="A191" s="37"/>
      <c r="B191" s="38"/>
      <c r="C191" s="242" t="s">
        <v>423</v>
      </c>
      <c r="D191" s="242" t="s">
        <v>158</v>
      </c>
      <c r="E191" s="243" t="s">
        <v>1684</v>
      </c>
      <c r="F191" s="244" t="s">
        <v>1685</v>
      </c>
      <c r="G191" s="245" t="s">
        <v>161</v>
      </c>
      <c r="H191" s="246">
        <v>36</v>
      </c>
      <c r="I191" s="247"/>
      <c r="J191" s="248">
        <f>ROUND(I191*H191,2)</f>
        <v>0</v>
      </c>
      <c r="K191" s="249"/>
      <c r="L191" s="250"/>
      <c r="M191" s="251" t="s">
        <v>1</v>
      </c>
      <c r="N191" s="252" t="s">
        <v>40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162</v>
      </c>
      <c r="AT191" s="228" t="s">
        <v>158</v>
      </c>
      <c r="AU191" s="228" t="s">
        <v>83</v>
      </c>
      <c r="AY191" s="16" t="s">
        <v>147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83</v>
      </c>
      <c r="BK191" s="229">
        <f>ROUND(I191*H191,2)</f>
        <v>0</v>
      </c>
      <c r="BL191" s="16" t="s">
        <v>152</v>
      </c>
      <c r="BM191" s="228" t="s">
        <v>1686</v>
      </c>
    </row>
    <row r="192" s="2" customFormat="1">
      <c r="A192" s="37"/>
      <c r="B192" s="38"/>
      <c r="C192" s="39"/>
      <c r="D192" s="232" t="s">
        <v>232</v>
      </c>
      <c r="E192" s="39"/>
      <c r="F192" s="264" t="s">
        <v>1634</v>
      </c>
      <c r="G192" s="39"/>
      <c r="H192" s="39"/>
      <c r="I192" s="265"/>
      <c r="J192" s="39"/>
      <c r="K192" s="39"/>
      <c r="L192" s="43"/>
      <c r="M192" s="266"/>
      <c r="N192" s="267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232</v>
      </c>
      <c r="AU192" s="16" t="s">
        <v>83</v>
      </c>
    </row>
    <row r="193" s="2" customFormat="1" ht="16.5" customHeight="1">
      <c r="A193" s="37"/>
      <c r="B193" s="38"/>
      <c r="C193" s="242" t="s">
        <v>428</v>
      </c>
      <c r="D193" s="242" t="s">
        <v>158</v>
      </c>
      <c r="E193" s="243" t="s">
        <v>1687</v>
      </c>
      <c r="F193" s="244" t="s">
        <v>1688</v>
      </c>
      <c r="G193" s="245" t="s">
        <v>161</v>
      </c>
      <c r="H193" s="246">
        <v>129</v>
      </c>
      <c r="I193" s="247"/>
      <c r="J193" s="248">
        <f>ROUND(I193*H193,2)</f>
        <v>0</v>
      </c>
      <c r="K193" s="249"/>
      <c r="L193" s="250"/>
      <c r="M193" s="251" t="s">
        <v>1</v>
      </c>
      <c r="N193" s="252" t="s">
        <v>40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162</v>
      </c>
      <c r="AT193" s="228" t="s">
        <v>158</v>
      </c>
      <c r="AU193" s="228" t="s">
        <v>83</v>
      </c>
      <c r="AY193" s="16" t="s">
        <v>147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83</v>
      </c>
      <c r="BK193" s="229">
        <f>ROUND(I193*H193,2)</f>
        <v>0</v>
      </c>
      <c r="BL193" s="16" t="s">
        <v>152</v>
      </c>
      <c r="BM193" s="228" t="s">
        <v>1689</v>
      </c>
    </row>
    <row r="194" s="2" customFormat="1">
      <c r="A194" s="37"/>
      <c r="B194" s="38"/>
      <c r="C194" s="39"/>
      <c r="D194" s="232" t="s">
        <v>232</v>
      </c>
      <c r="E194" s="39"/>
      <c r="F194" s="264" t="s">
        <v>1634</v>
      </c>
      <c r="G194" s="39"/>
      <c r="H194" s="39"/>
      <c r="I194" s="265"/>
      <c r="J194" s="39"/>
      <c r="K194" s="39"/>
      <c r="L194" s="43"/>
      <c r="M194" s="266"/>
      <c r="N194" s="267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232</v>
      </c>
      <c r="AU194" s="16" t="s">
        <v>83</v>
      </c>
    </row>
    <row r="195" s="2" customFormat="1" ht="21.75" customHeight="1">
      <c r="A195" s="37"/>
      <c r="B195" s="38"/>
      <c r="C195" s="242" t="s">
        <v>434</v>
      </c>
      <c r="D195" s="242" t="s">
        <v>158</v>
      </c>
      <c r="E195" s="243" t="s">
        <v>1690</v>
      </c>
      <c r="F195" s="244" t="s">
        <v>1691</v>
      </c>
      <c r="G195" s="245" t="s">
        <v>161</v>
      </c>
      <c r="H195" s="246">
        <v>1</v>
      </c>
      <c r="I195" s="247"/>
      <c r="J195" s="248">
        <f>ROUND(I195*H195,2)</f>
        <v>0</v>
      </c>
      <c r="K195" s="249"/>
      <c r="L195" s="250"/>
      <c r="M195" s="251" t="s">
        <v>1</v>
      </c>
      <c r="N195" s="252" t="s">
        <v>40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162</v>
      </c>
      <c r="AT195" s="228" t="s">
        <v>158</v>
      </c>
      <c r="AU195" s="228" t="s">
        <v>83</v>
      </c>
      <c r="AY195" s="16" t="s">
        <v>147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83</v>
      </c>
      <c r="BK195" s="229">
        <f>ROUND(I195*H195,2)</f>
        <v>0</v>
      </c>
      <c r="BL195" s="16" t="s">
        <v>152</v>
      </c>
      <c r="BM195" s="228" t="s">
        <v>1692</v>
      </c>
    </row>
    <row r="196" s="2" customFormat="1">
      <c r="A196" s="37"/>
      <c r="B196" s="38"/>
      <c r="C196" s="39"/>
      <c r="D196" s="232" t="s">
        <v>232</v>
      </c>
      <c r="E196" s="39"/>
      <c r="F196" s="264" t="s">
        <v>1693</v>
      </c>
      <c r="G196" s="39"/>
      <c r="H196" s="39"/>
      <c r="I196" s="265"/>
      <c r="J196" s="39"/>
      <c r="K196" s="39"/>
      <c r="L196" s="43"/>
      <c r="M196" s="266"/>
      <c r="N196" s="267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232</v>
      </c>
      <c r="AU196" s="16" t="s">
        <v>83</v>
      </c>
    </row>
    <row r="197" s="2" customFormat="1" ht="33" customHeight="1">
      <c r="A197" s="37"/>
      <c r="B197" s="38"/>
      <c r="C197" s="216" t="s">
        <v>439</v>
      </c>
      <c r="D197" s="216" t="s">
        <v>148</v>
      </c>
      <c r="E197" s="217" t="s">
        <v>1694</v>
      </c>
      <c r="F197" s="218" t="s">
        <v>1695</v>
      </c>
      <c r="G197" s="219" t="s">
        <v>161</v>
      </c>
      <c r="H197" s="220">
        <v>21</v>
      </c>
      <c r="I197" s="221"/>
      <c r="J197" s="222">
        <f>ROUND(I197*H197,2)</f>
        <v>0</v>
      </c>
      <c r="K197" s="223"/>
      <c r="L197" s="43"/>
      <c r="M197" s="224" t="s">
        <v>1</v>
      </c>
      <c r="N197" s="225" t="s">
        <v>40</v>
      </c>
      <c r="O197" s="90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152</v>
      </c>
      <c r="AT197" s="228" t="s">
        <v>148</v>
      </c>
      <c r="AU197" s="228" t="s">
        <v>83</v>
      </c>
      <c r="AY197" s="16" t="s">
        <v>147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83</v>
      </c>
      <c r="BK197" s="229">
        <f>ROUND(I197*H197,2)</f>
        <v>0</v>
      </c>
      <c r="BL197" s="16" t="s">
        <v>152</v>
      </c>
      <c r="BM197" s="228" t="s">
        <v>1696</v>
      </c>
    </row>
    <row r="198" s="2" customFormat="1" ht="21.75" customHeight="1">
      <c r="A198" s="37"/>
      <c r="B198" s="38"/>
      <c r="C198" s="242" t="s">
        <v>443</v>
      </c>
      <c r="D198" s="242" t="s">
        <v>158</v>
      </c>
      <c r="E198" s="243" t="s">
        <v>1697</v>
      </c>
      <c r="F198" s="244" t="s">
        <v>1698</v>
      </c>
      <c r="G198" s="245" t="s">
        <v>161</v>
      </c>
      <c r="H198" s="246">
        <v>6</v>
      </c>
      <c r="I198" s="247"/>
      <c r="J198" s="248">
        <f>ROUND(I198*H198,2)</f>
        <v>0</v>
      </c>
      <c r="K198" s="249"/>
      <c r="L198" s="250"/>
      <c r="M198" s="251" t="s">
        <v>1</v>
      </c>
      <c r="N198" s="252" t="s">
        <v>40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162</v>
      </c>
      <c r="AT198" s="228" t="s">
        <v>158</v>
      </c>
      <c r="AU198" s="228" t="s">
        <v>83</v>
      </c>
      <c r="AY198" s="16" t="s">
        <v>147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83</v>
      </c>
      <c r="BK198" s="229">
        <f>ROUND(I198*H198,2)</f>
        <v>0</v>
      </c>
      <c r="BL198" s="16" t="s">
        <v>152</v>
      </c>
      <c r="BM198" s="228" t="s">
        <v>1699</v>
      </c>
    </row>
    <row r="199" s="2" customFormat="1" ht="16.5" customHeight="1">
      <c r="A199" s="37"/>
      <c r="B199" s="38"/>
      <c r="C199" s="242" t="s">
        <v>447</v>
      </c>
      <c r="D199" s="242" t="s">
        <v>158</v>
      </c>
      <c r="E199" s="243" t="s">
        <v>1700</v>
      </c>
      <c r="F199" s="244" t="s">
        <v>1701</v>
      </c>
      <c r="G199" s="245" t="s">
        <v>161</v>
      </c>
      <c r="H199" s="246">
        <v>15</v>
      </c>
      <c r="I199" s="247"/>
      <c r="J199" s="248">
        <f>ROUND(I199*H199,2)</f>
        <v>0</v>
      </c>
      <c r="K199" s="249"/>
      <c r="L199" s="250"/>
      <c r="M199" s="251" t="s">
        <v>1</v>
      </c>
      <c r="N199" s="252" t="s">
        <v>40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162</v>
      </c>
      <c r="AT199" s="228" t="s">
        <v>158</v>
      </c>
      <c r="AU199" s="228" t="s">
        <v>83</v>
      </c>
      <c r="AY199" s="16" t="s">
        <v>147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83</v>
      </c>
      <c r="BK199" s="229">
        <f>ROUND(I199*H199,2)</f>
        <v>0</v>
      </c>
      <c r="BL199" s="16" t="s">
        <v>152</v>
      </c>
      <c r="BM199" s="228" t="s">
        <v>1702</v>
      </c>
    </row>
    <row r="200" s="2" customFormat="1" ht="33" customHeight="1">
      <c r="A200" s="37"/>
      <c r="B200" s="38"/>
      <c r="C200" s="216" t="s">
        <v>453</v>
      </c>
      <c r="D200" s="216" t="s">
        <v>148</v>
      </c>
      <c r="E200" s="217" t="s">
        <v>1703</v>
      </c>
      <c r="F200" s="218" t="s">
        <v>1704</v>
      </c>
      <c r="G200" s="219" t="s">
        <v>161</v>
      </c>
      <c r="H200" s="220">
        <v>43</v>
      </c>
      <c r="I200" s="221"/>
      <c r="J200" s="222">
        <f>ROUND(I200*H200,2)</f>
        <v>0</v>
      </c>
      <c r="K200" s="223"/>
      <c r="L200" s="43"/>
      <c r="M200" s="224" t="s">
        <v>1</v>
      </c>
      <c r="N200" s="225" t="s">
        <v>40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152</v>
      </c>
      <c r="AT200" s="228" t="s">
        <v>148</v>
      </c>
      <c r="AU200" s="228" t="s">
        <v>83</v>
      </c>
      <c r="AY200" s="16" t="s">
        <v>147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83</v>
      </c>
      <c r="BK200" s="229">
        <f>ROUND(I200*H200,2)</f>
        <v>0</v>
      </c>
      <c r="BL200" s="16" t="s">
        <v>152</v>
      </c>
      <c r="BM200" s="228" t="s">
        <v>1705</v>
      </c>
    </row>
    <row r="201" s="2" customFormat="1" ht="21.75" customHeight="1">
      <c r="A201" s="37"/>
      <c r="B201" s="38"/>
      <c r="C201" s="242" t="s">
        <v>458</v>
      </c>
      <c r="D201" s="242" t="s">
        <v>158</v>
      </c>
      <c r="E201" s="243" t="s">
        <v>1706</v>
      </c>
      <c r="F201" s="244" t="s">
        <v>1707</v>
      </c>
      <c r="G201" s="245" t="s">
        <v>161</v>
      </c>
      <c r="H201" s="246">
        <v>5</v>
      </c>
      <c r="I201" s="247"/>
      <c r="J201" s="248">
        <f>ROUND(I201*H201,2)</f>
        <v>0</v>
      </c>
      <c r="K201" s="249"/>
      <c r="L201" s="250"/>
      <c r="M201" s="251" t="s">
        <v>1</v>
      </c>
      <c r="N201" s="252" t="s">
        <v>40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162</v>
      </c>
      <c r="AT201" s="228" t="s">
        <v>158</v>
      </c>
      <c r="AU201" s="228" t="s">
        <v>83</v>
      </c>
      <c r="AY201" s="16" t="s">
        <v>147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83</v>
      </c>
      <c r="BK201" s="229">
        <f>ROUND(I201*H201,2)</f>
        <v>0</v>
      </c>
      <c r="BL201" s="16" t="s">
        <v>152</v>
      </c>
      <c r="BM201" s="228" t="s">
        <v>1708</v>
      </c>
    </row>
    <row r="202" s="2" customFormat="1" ht="16.5" customHeight="1">
      <c r="A202" s="37"/>
      <c r="B202" s="38"/>
      <c r="C202" s="242" t="s">
        <v>462</v>
      </c>
      <c r="D202" s="242" t="s">
        <v>158</v>
      </c>
      <c r="E202" s="243" t="s">
        <v>1709</v>
      </c>
      <c r="F202" s="244" t="s">
        <v>1710</v>
      </c>
      <c r="G202" s="245" t="s">
        <v>161</v>
      </c>
      <c r="H202" s="246">
        <v>38</v>
      </c>
      <c r="I202" s="247"/>
      <c r="J202" s="248">
        <f>ROUND(I202*H202,2)</f>
        <v>0</v>
      </c>
      <c r="K202" s="249"/>
      <c r="L202" s="250"/>
      <c r="M202" s="251" t="s">
        <v>1</v>
      </c>
      <c r="N202" s="252" t="s">
        <v>40</v>
      </c>
      <c r="O202" s="90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162</v>
      </c>
      <c r="AT202" s="228" t="s">
        <v>158</v>
      </c>
      <c r="AU202" s="228" t="s">
        <v>83</v>
      </c>
      <c r="AY202" s="16" t="s">
        <v>147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83</v>
      </c>
      <c r="BK202" s="229">
        <f>ROUND(I202*H202,2)</f>
        <v>0</v>
      </c>
      <c r="BL202" s="16" t="s">
        <v>152</v>
      </c>
      <c r="BM202" s="228" t="s">
        <v>1711</v>
      </c>
    </row>
    <row r="203" s="2" customFormat="1" ht="33" customHeight="1">
      <c r="A203" s="37"/>
      <c r="B203" s="38"/>
      <c r="C203" s="216" t="s">
        <v>466</v>
      </c>
      <c r="D203" s="216" t="s">
        <v>148</v>
      </c>
      <c r="E203" s="217" t="s">
        <v>1712</v>
      </c>
      <c r="F203" s="218" t="s">
        <v>1713</v>
      </c>
      <c r="G203" s="219" t="s">
        <v>161</v>
      </c>
      <c r="H203" s="220">
        <v>1</v>
      </c>
      <c r="I203" s="221"/>
      <c r="J203" s="222">
        <f>ROUND(I203*H203,2)</f>
        <v>0</v>
      </c>
      <c r="K203" s="223"/>
      <c r="L203" s="43"/>
      <c r="M203" s="224" t="s">
        <v>1</v>
      </c>
      <c r="N203" s="225" t="s">
        <v>40</v>
      </c>
      <c r="O203" s="90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152</v>
      </c>
      <c r="AT203" s="228" t="s">
        <v>148</v>
      </c>
      <c r="AU203" s="228" t="s">
        <v>83</v>
      </c>
      <c r="AY203" s="16" t="s">
        <v>147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83</v>
      </c>
      <c r="BK203" s="229">
        <f>ROUND(I203*H203,2)</f>
        <v>0</v>
      </c>
      <c r="BL203" s="16" t="s">
        <v>152</v>
      </c>
      <c r="BM203" s="228" t="s">
        <v>1714</v>
      </c>
    </row>
    <row r="204" s="2" customFormat="1" ht="16.5" customHeight="1">
      <c r="A204" s="37"/>
      <c r="B204" s="38"/>
      <c r="C204" s="242" t="s">
        <v>470</v>
      </c>
      <c r="D204" s="242" t="s">
        <v>158</v>
      </c>
      <c r="E204" s="243" t="s">
        <v>1715</v>
      </c>
      <c r="F204" s="244" t="s">
        <v>1716</v>
      </c>
      <c r="G204" s="245" t="s">
        <v>161</v>
      </c>
      <c r="H204" s="246">
        <v>1</v>
      </c>
      <c r="I204" s="247"/>
      <c r="J204" s="248">
        <f>ROUND(I204*H204,2)</f>
        <v>0</v>
      </c>
      <c r="K204" s="249"/>
      <c r="L204" s="250"/>
      <c r="M204" s="251" t="s">
        <v>1</v>
      </c>
      <c r="N204" s="252" t="s">
        <v>40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162</v>
      </c>
      <c r="AT204" s="228" t="s">
        <v>158</v>
      </c>
      <c r="AU204" s="228" t="s">
        <v>83</v>
      </c>
      <c r="AY204" s="16" t="s">
        <v>147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83</v>
      </c>
      <c r="BK204" s="229">
        <f>ROUND(I204*H204,2)</f>
        <v>0</v>
      </c>
      <c r="BL204" s="16" t="s">
        <v>152</v>
      </c>
      <c r="BM204" s="228" t="s">
        <v>1717</v>
      </c>
    </row>
    <row r="205" s="12" customFormat="1" ht="25.92" customHeight="1">
      <c r="A205" s="12"/>
      <c r="B205" s="202"/>
      <c r="C205" s="203"/>
      <c r="D205" s="204" t="s">
        <v>74</v>
      </c>
      <c r="E205" s="205" t="s">
        <v>1718</v>
      </c>
      <c r="F205" s="205" t="s">
        <v>1719</v>
      </c>
      <c r="G205" s="203"/>
      <c r="H205" s="203"/>
      <c r="I205" s="206"/>
      <c r="J205" s="207">
        <f>BK205</f>
        <v>0</v>
      </c>
      <c r="K205" s="203"/>
      <c r="L205" s="208"/>
      <c r="M205" s="209"/>
      <c r="N205" s="210"/>
      <c r="O205" s="210"/>
      <c r="P205" s="211">
        <f>SUM(P206:P226)</f>
        <v>0</v>
      </c>
      <c r="Q205" s="210"/>
      <c r="R205" s="211">
        <f>SUM(R206:R226)</f>
        <v>0.89088000000000001</v>
      </c>
      <c r="S205" s="210"/>
      <c r="T205" s="212">
        <f>SUM(T206:T226)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3" t="s">
        <v>83</v>
      </c>
      <c r="AT205" s="214" t="s">
        <v>74</v>
      </c>
      <c r="AU205" s="214" t="s">
        <v>75</v>
      </c>
      <c r="AY205" s="213" t="s">
        <v>147</v>
      </c>
      <c r="BK205" s="215">
        <f>SUM(BK206:BK226)</f>
        <v>0</v>
      </c>
    </row>
    <row r="206" s="2" customFormat="1" ht="37.8" customHeight="1">
      <c r="A206" s="37"/>
      <c r="B206" s="38"/>
      <c r="C206" s="216" t="s">
        <v>474</v>
      </c>
      <c r="D206" s="216" t="s">
        <v>148</v>
      </c>
      <c r="E206" s="217" t="s">
        <v>1720</v>
      </c>
      <c r="F206" s="218" t="s">
        <v>1721</v>
      </c>
      <c r="G206" s="219" t="s">
        <v>183</v>
      </c>
      <c r="H206" s="220">
        <v>365</v>
      </c>
      <c r="I206" s="221"/>
      <c r="J206" s="222">
        <f>ROUND(I206*H206,2)</f>
        <v>0</v>
      </c>
      <c r="K206" s="223"/>
      <c r="L206" s="43"/>
      <c r="M206" s="224" t="s">
        <v>1</v>
      </c>
      <c r="N206" s="225" t="s">
        <v>40</v>
      </c>
      <c r="O206" s="90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152</v>
      </c>
      <c r="AT206" s="228" t="s">
        <v>148</v>
      </c>
      <c r="AU206" s="228" t="s">
        <v>83</v>
      </c>
      <c r="AY206" s="16" t="s">
        <v>147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83</v>
      </c>
      <c r="BK206" s="229">
        <f>ROUND(I206*H206,2)</f>
        <v>0</v>
      </c>
      <c r="BL206" s="16" t="s">
        <v>152</v>
      </c>
      <c r="BM206" s="228" t="s">
        <v>1722</v>
      </c>
    </row>
    <row r="207" s="2" customFormat="1" ht="24.15" customHeight="1">
      <c r="A207" s="37"/>
      <c r="B207" s="38"/>
      <c r="C207" s="242" t="s">
        <v>478</v>
      </c>
      <c r="D207" s="242" t="s">
        <v>158</v>
      </c>
      <c r="E207" s="243" t="s">
        <v>1723</v>
      </c>
      <c r="F207" s="244" t="s">
        <v>1724</v>
      </c>
      <c r="G207" s="245" t="s">
        <v>183</v>
      </c>
      <c r="H207" s="246">
        <v>210</v>
      </c>
      <c r="I207" s="247"/>
      <c r="J207" s="248">
        <f>ROUND(I207*H207,2)</f>
        <v>0</v>
      </c>
      <c r="K207" s="249"/>
      <c r="L207" s="250"/>
      <c r="M207" s="251" t="s">
        <v>1</v>
      </c>
      <c r="N207" s="252" t="s">
        <v>40</v>
      </c>
      <c r="O207" s="90"/>
      <c r="P207" s="226">
        <f>O207*H207</f>
        <v>0</v>
      </c>
      <c r="Q207" s="226">
        <v>0.00031</v>
      </c>
      <c r="R207" s="226">
        <f>Q207*H207</f>
        <v>0.065100000000000005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162</v>
      </c>
      <c r="AT207" s="228" t="s">
        <v>158</v>
      </c>
      <c r="AU207" s="228" t="s">
        <v>83</v>
      </c>
      <c r="AY207" s="16" t="s">
        <v>147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83</v>
      </c>
      <c r="BK207" s="229">
        <f>ROUND(I207*H207,2)</f>
        <v>0</v>
      </c>
      <c r="BL207" s="16" t="s">
        <v>152</v>
      </c>
      <c r="BM207" s="228" t="s">
        <v>1725</v>
      </c>
    </row>
    <row r="208" s="2" customFormat="1">
      <c r="A208" s="37"/>
      <c r="B208" s="38"/>
      <c r="C208" s="39"/>
      <c r="D208" s="232" t="s">
        <v>232</v>
      </c>
      <c r="E208" s="39"/>
      <c r="F208" s="264" t="s">
        <v>1726</v>
      </c>
      <c r="G208" s="39"/>
      <c r="H208" s="39"/>
      <c r="I208" s="265"/>
      <c r="J208" s="39"/>
      <c r="K208" s="39"/>
      <c r="L208" s="43"/>
      <c r="M208" s="266"/>
      <c r="N208" s="267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232</v>
      </c>
      <c r="AU208" s="16" t="s">
        <v>83</v>
      </c>
    </row>
    <row r="209" s="2" customFormat="1" ht="24.15" customHeight="1">
      <c r="A209" s="37"/>
      <c r="B209" s="38"/>
      <c r="C209" s="242" t="s">
        <v>483</v>
      </c>
      <c r="D209" s="242" t="s">
        <v>158</v>
      </c>
      <c r="E209" s="243" t="s">
        <v>1727</v>
      </c>
      <c r="F209" s="244" t="s">
        <v>1728</v>
      </c>
      <c r="G209" s="245" t="s">
        <v>183</v>
      </c>
      <c r="H209" s="246">
        <v>155</v>
      </c>
      <c r="I209" s="247"/>
      <c r="J209" s="248">
        <f>ROUND(I209*H209,2)</f>
        <v>0</v>
      </c>
      <c r="K209" s="249"/>
      <c r="L209" s="250"/>
      <c r="M209" s="251" t="s">
        <v>1</v>
      </c>
      <c r="N209" s="252" t="s">
        <v>40</v>
      </c>
      <c r="O209" s="90"/>
      <c r="P209" s="226">
        <f>O209*H209</f>
        <v>0</v>
      </c>
      <c r="Q209" s="226">
        <v>0.00018000000000000001</v>
      </c>
      <c r="R209" s="226">
        <f>Q209*H209</f>
        <v>0.027900000000000001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162</v>
      </c>
      <c r="AT209" s="228" t="s">
        <v>158</v>
      </c>
      <c r="AU209" s="228" t="s">
        <v>83</v>
      </c>
      <c r="AY209" s="16" t="s">
        <v>147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83</v>
      </c>
      <c r="BK209" s="229">
        <f>ROUND(I209*H209,2)</f>
        <v>0</v>
      </c>
      <c r="BL209" s="16" t="s">
        <v>152</v>
      </c>
      <c r="BM209" s="228" t="s">
        <v>1729</v>
      </c>
    </row>
    <row r="210" s="2" customFormat="1">
      <c r="A210" s="37"/>
      <c r="B210" s="38"/>
      <c r="C210" s="39"/>
      <c r="D210" s="232" t="s">
        <v>232</v>
      </c>
      <c r="E210" s="39"/>
      <c r="F210" s="264" t="s">
        <v>1726</v>
      </c>
      <c r="G210" s="39"/>
      <c r="H210" s="39"/>
      <c r="I210" s="265"/>
      <c r="J210" s="39"/>
      <c r="K210" s="39"/>
      <c r="L210" s="43"/>
      <c r="M210" s="266"/>
      <c r="N210" s="267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232</v>
      </c>
      <c r="AU210" s="16" t="s">
        <v>83</v>
      </c>
    </row>
    <row r="211" s="2" customFormat="1" ht="37.8" customHeight="1">
      <c r="A211" s="37"/>
      <c r="B211" s="38"/>
      <c r="C211" s="216" t="s">
        <v>487</v>
      </c>
      <c r="D211" s="216" t="s">
        <v>148</v>
      </c>
      <c r="E211" s="217" t="s">
        <v>1730</v>
      </c>
      <c r="F211" s="218" t="s">
        <v>1731</v>
      </c>
      <c r="G211" s="219" t="s">
        <v>183</v>
      </c>
      <c r="H211" s="220">
        <v>490</v>
      </c>
      <c r="I211" s="221"/>
      <c r="J211" s="222">
        <f>ROUND(I211*H211,2)</f>
        <v>0</v>
      </c>
      <c r="K211" s="223"/>
      <c r="L211" s="43"/>
      <c r="M211" s="224" t="s">
        <v>1</v>
      </c>
      <c r="N211" s="225" t="s">
        <v>40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152</v>
      </c>
      <c r="AT211" s="228" t="s">
        <v>148</v>
      </c>
      <c r="AU211" s="228" t="s">
        <v>83</v>
      </c>
      <c r="AY211" s="16" t="s">
        <v>147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83</v>
      </c>
      <c r="BK211" s="229">
        <f>ROUND(I211*H211,2)</f>
        <v>0</v>
      </c>
      <c r="BL211" s="16" t="s">
        <v>152</v>
      </c>
      <c r="BM211" s="228" t="s">
        <v>1732</v>
      </c>
    </row>
    <row r="212" s="2" customFormat="1" ht="16.5" customHeight="1">
      <c r="A212" s="37"/>
      <c r="B212" s="38"/>
      <c r="C212" s="242" t="s">
        <v>205</v>
      </c>
      <c r="D212" s="242" t="s">
        <v>158</v>
      </c>
      <c r="E212" s="243" t="s">
        <v>1733</v>
      </c>
      <c r="F212" s="244" t="s">
        <v>1734</v>
      </c>
      <c r="G212" s="245" t="s">
        <v>183</v>
      </c>
      <c r="H212" s="246">
        <v>20</v>
      </c>
      <c r="I212" s="247"/>
      <c r="J212" s="248">
        <f>ROUND(I212*H212,2)</f>
        <v>0</v>
      </c>
      <c r="K212" s="249"/>
      <c r="L212" s="250"/>
      <c r="M212" s="251" t="s">
        <v>1</v>
      </c>
      <c r="N212" s="252" t="s">
        <v>40</v>
      </c>
      <c r="O212" s="90"/>
      <c r="P212" s="226">
        <f>O212*H212</f>
        <v>0</v>
      </c>
      <c r="Q212" s="226">
        <v>0.00014999999999999999</v>
      </c>
      <c r="R212" s="226">
        <f>Q212*H212</f>
        <v>0.0029999999999999996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162</v>
      </c>
      <c r="AT212" s="228" t="s">
        <v>158</v>
      </c>
      <c r="AU212" s="228" t="s">
        <v>83</v>
      </c>
      <c r="AY212" s="16" t="s">
        <v>147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83</v>
      </c>
      <c r="BK212" s="229">
        <f>ROUND(I212*H212,2)</f>
        <v>0</v>
      </c>
      <c r="BL212" s="16" t="s">
        <v>152</v>
      </c>
      <c r="BM212" s="228" t="s">
        <v>1735</v>
      </c>
    </row>
    <row r="213" s="2" customFormat="1" ht="16.5" customHeight="1">
      <c r="A213" s="37"/>
      <c r="B213" s="38"/>
      <c r="C213" s="242" t="s">
        <v>496</v>
      </c>
      <c r="D213" s="242" t="s">
        <v>158</v>
      </c>
      <c r="E213" s="243" t="s">
        <v>1736</v>
      </c>
      <c r="F213" s="244" t="s">
        <v>1737</v>
      </c>
      <c r="G213" s="245" t="s">
        <v>183</v>
      </c>
      <c r="H213" s="246">
        <v>40</v>
      </c>
      <c r="I213" s="247"/>
      <c r="J213" s="248">
        <f>ROUND(I213*H213,2)</f>
        <v>0</v>
      </c>
      <c r="K213" s="249"/>
      <c r="L213" s="250"/>
      <c r="M213" s="251" t="s">
        <v>1</v>
      </c>
      <c r="N213" s="252" t="s">
        <v>40</v>
      </c>
      <c r="O213" s="90"/>
      <c r="P213" s="226">
        <f>O213*H213</f>
        <v>0</v>
      </c>
      <c r="Q213" s="226">
        <v>0.00023000000000000001</v>
      </c>
      <c r="R213" s="226">
        <f>Q213*H213</f>
        <v>0.0091999999999999998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162</v>
      </c>
      <c r="AT213" s="228" t="s">
        <v>158</v>
      </c>
      <c r="AU213" s="228" t="s">
        <v>83</v>
      </c>
      <c r="AY213" s="16" t="s">
        <v>147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83</v>
      </c>
      <c r="BK213" s="229">
        <f>ROUND(I213*H213,2)</f>
        <v>0</v>
      </c>
      <c r="BL213" s="16" t="s">
        <v>152</v>
      </c>
      <c r="BM213" s="228" t="s">
        <v>1738</v>
      </c>
    </row>
    <row r="214" s="2" customFormat="1" ht="16.5" customHeight="1">
      <c r="A214" s="37"/>
      <c r="B214" s="38"/>
      <c r="C214" s="242" t="s">
        <v>264</v>
      </c>
      <c r="D214" s="242" t="s">
        <v>158</v>
      </c>
      <c r="E214" s="243" t="s">
        <v>1739</v>
      </c>
      <c r="F214" s="244" t="s">
        <v>1740</v>
      </c>
      <c r="G214" s="245" t="s">
        <v>183</v>
      </c>
      <c r="H214" s="246">
        <v>170</v>
      </c>
      <c r="I214" s="247"/>
      <c r="J214" s="248">
        <f>ROUND(I214*H214,2)</f>
        <v>0</v>
      </c>
      <c r="K214" s="249"/>
      <c r="L214" s="250"/>
      <c r="M214" s="251" t="s">
        <v>1</v>
      </c>
      <c r="N214" s="252" t="s">
        <v>40</v>
      </c>
      <c r="O214" s="90"/>
      <c r="P214" s="226">
        <f>O214*H214</f>
        <v>0</v>
      </c>
      <c r="Q214" s="226">
        <v>0.0016999999999999999</v>
      </c>
      <c r="R214" s="226">
        <f>Q214*H214</f>
        <v>0.28899999999999998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162</v>
      </c>
      <c r="AT214" s="228" t="s">
        <v>158</v>
      </c>
      <c r="AU214" s="228" t="s">
        <v>83</v>
      </c>
      <c r="AY214" s="16" t="s">
        <v>147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83</v>
      </c>
      <c r="BK214" s="229">
        <f>ROUND(I214*H214,2)</f>
        <v>0</v>
      </c>
      <c r="BL214" s="16" t="s">
        <v>152</v>
      </c>
      <c r="BM214" s="228" t="s">
        <v>1741</v>
      </c>
    </row>
    <row r="215" s="2" customFormat="1" ht="21.75" customHeight="1">
      <c r="A215" s="37"/>
      <c r="B215" s="38"/>
      <c r="C215" s="242" t="s">
        <v>319</v>
      </c>
      <c r="D215" s="242" t="s">
        <v>158</v>
      </c>
      <c r="E215" s="243" t="s">
        <v>1742</v>
      </c>
      <c r="F215" s="244" t="s">
        <v>1743</v>
      </c>
      <c r="G215" s="245" t="s">
        <v>183</v>
      </c>
      <c r="H215" s="246">
        <v>140</v>
      </c>
      <c r="I215" s="247"/>
      <c r="J215" s="248">
        <f>ROUND(I215*H215,2)</f>
        <v>0</v>
      </c>
      <c r="K215" s="249"/>
      <c r="L215" s="250"/>
      <c r="M215" s="251" t="s">
        <v>1</v>
      </c>
      <c r="N215" s="252" t="s">
        <v>40</v>
      </c>
      <c r="O215" s="90"/>
      <c r="P215" s="226">
        <f>O215*H215</f>
        <v>0</v>
      </c>
      <c r="Q215" s="226">
        <v>0.0016999999999999999</v>
      </c>
      <c r="R215" s="226">
        <f>Q215*H215</f>
        <v>0.23799999999999999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162</v>
      </c>
      <c r="AT215" s="228" t="s">
        <v>158</v>
      </c>
      <c r="AU215" s="228" t="s">
        <v>83</v>
      </c>
      <c r="AY215" s="16" t="s">
        <v>147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83</v>
      </c>
      <c r="BK215" s="229">
        <f>ROUND(I215*H215,2)</f>
        <v>0</v>
      </c>
      <c r="BL215" s="16" t="s">
        <v>152</v>
      </c>
      <c r="BM215" s="228" t="s">
        <v>1744</v>
      </c>
    </row>
    <row r="216" s="2" customFormat="1" ht="21.75" customHeight="1">
      <c r="A216" s="37"/>
      <c r="B216" s="38"/>
      <c r="C216" s="242" t="s">
        <v>511</v>
      </c>
      <c r="D216" s="242" t="s">
        <v>158</v>
      </c>
      <c r="E216" s="243" t="s">
        <v>1745</v>
      </c>
      <c r="F216" s="244" t="s">
        <v>1746</v>
      </c>
      <c r="G216" s="245" t="s">
        <v>183</v>
      </c>
      <c r="H216" s="246">
        <v>60</v>
      </c>
      <c r="I216" s="247"/>
      <c r="J216" s="248">
        <f>ROUND(I216*H216,2)</f>
        <v>0</v>
      </c>
      <c r="K216" s="249"/>
      <c r="L216" s="250"/>
      <c r="M216" s="251" t="s">
        <v>1</v>
      </c>
      <c r="N216" s="252" t="s">
        <v>40</v>
      </c>
      <c r="O216" s="90"/>
      <c r="P216" s="226">
        <f>O216*H216</f>
        <v>0</v>
      </c>
      <c r="Q216" s="226">
        <v>0.0016999999999999999</v>
      </c>
      <c r="R216" s="226">
        <f>Q216*H216</f>
        <v>0.10199999999999999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162</v>
      </c>
      <c r="AT216" s="228" t="s">
        <v>158</v>
      </c>
      <c r="AU216" s="228" t="s">
        <v>83</v>
      </c>
      <c r="AY216" s="16" t="s">
        <v>147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83</v>
      </c>
      <c r="BK216" s="229">
        <f>ROUND(I216*H216,2)</f>
        <v>0</v>
      </c>
      <c r="BL216" s="16" t="s">
        <v>152</v>
      </c>
      <c r="BM216" s="228" t="s">
        <v>1747</v>
      </c>
    </row>
    <row r="217" s="2" customFormat="1" ht="21.75" customHeight="1">
      <c r="A217" s="37"/>
      <c r="B217" s="38"/>
      <c r="C217" s="242" t="s">
        <v>517</v>
      </c>
      <c r="D217" s="242" t="s">
        <v>158</v>
      </c>
      <c r="E217" s="243" t="s">
        <v>1748</v>
      </c>
      <c r="F217" s="244" t="s">
        <v>1749</v>
      </c>
      <c r="G217" s="245" t="s">
        <v>183</v>
      </c>
      <c r="H217" s="246">
        <v>10</v>
      </c>
      <c r="I217" s="247"/>
      <c r="J217" s="248">
        <f>ROUND(I217*H217,2)</f>
        <v>0</v>
      </c>
      <c r="K217" s="249"/>
      <c r="L217" s="250"/>
      <c r="M217" s="251" t="s">
        <v>1</v>
      </c>
      <c r="N217" s="252" t="s">
        <v>40</v>
      </c>
      <c r="O217" s="90"/>
      <c r="P217" s="226">
        <f>O217*H217</f>
        <v>0</v>
      </c>
      <c r="Q217" s="226">
        <v>0.0016999999999999999</v>
      </c>
      <c r="R217" s="226">
        <f>Q217*H217</f>
        <v>0.016999999999999998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162</v>
      </c>
      <c r="AT217" s="228" t="s">
        <v>158</v>
      </c>
      <c r="AU217" s="228" t="s">
        <v>83</v>
      </c>
      <c r="AY217" s="16" t="s">
        <v>147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83</v>
      </c>
      <c r="BK217" s="229">
        <f>ROUND(I217*H217,2)</f>
        <v>0</v>
      </c>
      <c r="BL217" s="16" t="s">
        <v>152</v>
      </c>
      <c r="BM217" s="228" t="s">
        <v>1750</v>
      </c>
    </row>
    <row r="218" s="2" customFormat="1" ht="21.75" customHeight="1">
      <c r="A218" s="37"/>
      <c r="B218" s="38"/>
      <c r="C218" s="242" t="s">
        <v>522</v>
      </c>
      <c r="D218" s="242" t="s">
        <v>158</v>
      </c>
      <c r="E218" s="243" t="s">
        <v>1751</v>
      </c>
      <c r="F218" s="244" t="s">
        <v>1752</v>
      </c>
      <c r="G218" s="245" t="s">
        <v>183</v>
      </c>
      <c r="H218" s="246">
        <v>50</v>
      </c>
      <c r="I218" s="247"/>
      <c r="J218" s="248">
        <f>ROUND(I218*H218,2)</f>
        <v>0</v>
      </c>
      <c r="K218" s="249"/>
      <c r="L218" s="250"/>
      <c r="M218" s="251" t="s">
        <v>1</v>
      </c>
      <c r="N218" s="252" t="s">
        <v>40</v>
      </c>
      <c r="O218" s="90"/>
      <c r="P218" s="226">
        <f>O218*H218</f>
        <v>0</v>
      </c>
      <c r="Q218" s="226">
        <v>0.0016999999999999999</v>
      </c>
      <c r="R218" s="226">
        <f>Q218*H218</f>
        <v>0.084999999999999992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162</v>
      </c>
      <c r="AT218" s="228" t="s">
        <v>158</v>
      </c>
      <c r="AU218" s="228" t="s">
        <v>83</v>
      </c>
      <c r="AY218" s="16" t="s">
        <v>147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83</v>
      </c>
      <c r="BK218" s="229">
        <f>ROUND(I218*H218,2)</f>
        <v>0</v>
      </c>
      <c r="BL218" s="16" t="s">
        <v>152</v>
      </c>
      <c r="BM218" s="228" t="s">
        <v>1753</v>
      </c>
    </row>
    <row r="219" s="2" customFormat="1" ht="49.05" customHeight="1">
      <c r="A219" s="37"/>
      <c r="B219" s="38"/>
      <c r="C219" s="216" t="s">
        <v>527</v>
      </c>
      <c r="D219" s="216" t="s">
        <v>148</v>
      </c>
      <c r="E219" s="217" t="s">
        <v>1754</v>
      </c>
      <c r="F219" s="218" t="s">
        <v>1755</v>
      </c>
      <c r="G219" s="219" t="s">
        <v>161</v>
      </c>
      <c r="H219" s="220">
        <v>225</v>
      </c>
      <c r="I219" s="221"/>
      <c r="J219" s="222">
        <f>ROUND(I219*H219,2)</f>
        <v>0</v>
      </c>
      <c r="K219" s="223"/>
      <c r="L219" s="43"/>
      <c r="M219" s="224" t="s">
        <v>1</v>
      </c>
      <c r="N219" s="225" t="s">
        <v>40</v>
      </c>
      <c r="O219" s="90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152</v>
      </c>
      <c r="AT219" s="228" t="s">
        <v>148</v>
      </c>
      <c r="AU219" s="228" t="s">
        <v>83</v>
      </c>
      <c r="AY219" s="16" t="s">
        <v>147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83</v>
      </c>
      <c r="BK219" s="229">
        <f>ROUND(I219*H219,2)</f>
        <v>0</v>
      </c>
      <c r="BL219" s="16" t="s">
        <v>152</v>
      </c>
      <c r="BM219" s="228" t="s">
        <v>1756</v>
      </c>
    </row>
    <row r="220" s="2" customFormat="1" ht="24.15" customHeight="1">
      <c r="A220" s="37"/>
      <c r="B220" s="38"/>
      <c r="C220" s="242" t="s">
        <v>532</v>
      </c>
      <c r="D220" s="242" t="s">
        <v>158</v>
      </c>
      <c r="E220" s="243" t="s">
        <v>1757</v>
      </c>
      <c r="F220" s="244" t="s">
        <v>1758</v>
      </c>
      <c r="G220" s="245" t="s">
        <v>161</v>
      </c>
      <c r="H220" s="246">
        <v>2</v>
      </c>
      <c r="I220" s="247"/>
      <c r="J220" s="248">
        <f>ROUND(I220*H220,2)</f>
        <v>0</v>
      </c>
      <c r="K220" s="249"/>
      <c r="L220" s="250"/>
      <c r="M220" s="251" t="s">
        <v>1</v>
      </c>
      <c r="N220" s="252" t="s">
        <v>40</v>
      </c>
      <c r="O220" s="90"/>
      <c r="P220" s="226">
        <f>O220*H220</f>
        <v>0</v>
      </c>
      <c r="Q220" s="226">
        <v>0.00023000000000000001</v>
      </c>
      <c r="R220" s="226">
        <f>Q220*H220</f>
        <v>0.00046000000000000001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162</v>
      </c>
      <c r="AT220" s="228" t="s">
        <v>158</v>
      </c>
      <c r="AU220" s="228" t="s">
        <v>83</v>
      </c>
      <c r="AY220" s="16" t="s">
        <v>147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83</v>
      </c>
      <c r="BK220" s="229">
        <f>ROUND(I220*H220,2)</f>
        <v>0</v>
      </c>
      <c r="BL220" s="16" t="s">
        <v>152</v>
      </c>
      <c r="BM220" s="228" t="s">
        <v>1759</v>
      </c>
    </row>
    <row r="221" s="2" customFormat="1" ht="16.5" customHeight="1">
      <c r="A221" s="37"/>
      <c r="B221" s="38"/>
      <c r="C221" s="242" t="s">
        <v>537</v>
      </c>
      <c r="D221" s="242" t="s">
        <v>158</v>
      </c>
      <c r="E221" s="243" t="s">
        <v>1760</v>
      </c>
      <c r="F221" s="244" t="s">
        <v>1761</v>
      </c>
      <c r="G221" s="245" t="s">
        <v>161</v>
      </c>
      <c r="H221" s="246">
        <v>52</v>
      </c>
      <c r="I221" s="247"/>
      <c r="J221" s="248">
        <f>ROUND(I221*H221,2)</f>
        <v>0</v>
      </c>
      <c r="K221" s="249"/>
      <c r="L221" s="250"/>
      <c r="M221" s="251" t="s">
        <v>1</v>
      </c>
      <c r="N221" s="252" t="s">
        <v>40</v>
      </c>
      <c r="O221" s="90"/>
      <c r="P221" s="226">
        <f>O221*H221</f>
        <v>0</v>
      </c>
      <c r="Q221" s="226">
        <v>0.00023000000000000001</v>
      </c>
      <c r="R221" s="226">
        <f>Q221*H221</f>
        <v>0.01196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162</v>
      </c>
      <c r="AT221" s="228" t="s">
        <v>158</v>
      </c>
      <c r="AU221" s="228" t="s">
        <v>83</v>
      </c>
      <c r="AY221" s="16" t="s">
        <v>147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83</v>
      </c>
      <c r="BK221" s="229">
        <f>ROUND(I221*H221,2)</f>
        <v>0</v>
      </c>
      <c r="BL221" s="16" t="s">
        <v>152</v>
      </c>
      <c r="BM221" s="228" t="s">
        <v>1762</v>
      </c>
    </row>
    <row r="222" s="2" customFormat="1" ht="16.5" customHeight="1">
      <c r="A222" s="37"/>
      <c r="B222" s="38"/>
      <c r="C222" s="242" t="s">
        <v>541</v>
      </c>
      <c r="D222" s="242" t="s">
        <v>158</v>
      </c>
      <c r="E222" s="243" t="s">
        <v>1763</v>
      </c>
      <c r="F222" s="244" t="s">
        <v>1764</v>
      </c>
      <c r="G222" s="245" t="s">
        <v>161</v>
      </c>
      <c r="H222" s="246">
        <v>160</v>
      </c>
      <c r="I222" s="247"/>
      <c r="J222" s="248">
        <f>ROUND(I222*H222,2)</f>
        <v>0</v>
      </c>
      <c r="K222" s="249"/>
      <c r="L222" s="250"/>
      <c r="M222" s="251" t="s">
        <v>1</v>
      </c>
      <c r="N222" s="252" t="s">
        <v>40</v>
      </c>
      <c r="O222" s="90"/>
      <c r="P222" s="226">
        <f>O222*H222</f>
        <v>0</v>
      </c>
      <c r="Q222" s="226">
        <v>0.00023000000000000001</v>
      </c>
      <c r="R222" s="226">
        <f>Q222*H222</f>
        <v>0.036799999999999999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162</v>
      </c>
      <c r="AT222" s="228" t="s">
        <v>158</v>
      </c>
      <c r="AU222" s="228" t="s">
        <v>83</v>
      </c>
      <c r="AY222" s="16" t="s">
        <v>147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83</v>
      </c>
      <c r="BK222" s="229">
        <f>ROUND(I222*H222,2)</f>
        <v>0</v>
      </c>
      <c r="BL222" s="16" t="s">
        <v>152</v>
      </c>
      <c r="BM222" s="228" t="s">
        <v>1765</v>
      </c>
    </row>
    <row r="223" s="2" customFormat="1" ht="16.5" customHeight="1">
      <c r="A223" s="37"/>
      <c r="B223" s="38"/>
      <c r="C223" s="216" t="s">
        <v>546</v>
      </c>
      <c r="D223" s="216" t="s">
        <v>148</v>
      </c>
      <c r="E223" s="217" t="s">
        <v>1766</v>
      </c>
      <c r="F223" s="218" t="s">
        <v>1767</v>
      </c>
      <c r="G223" s="219" t="s">
        <v>161</v>
      </c>
      <c r="H223" s="220">
        <v>11</v>
      </c>
      <c r="I223" s="221"/>
      <c r="J223" s="222">
        <f>ROUND(I223*H223,2)</f>
        <v>0</v>
      </c>
      <c r="K223" s="223"/>
      <c r="L223" s="43"/>
      <c r="M223" s="224" t="s">
        <v>1</v>
      </c>
      <c r="N223" s="225" t="s">
        <v>40</v>
      </c>
      <c r="O223" s="90"/>
      <c r="P223" s="226">
        <f>O223*H223</f>
        <v>0</v>
      </c>
      <c r="Q223" s="226">
        <v>6.0000000000000002E-05</v>
      </c>
      <c r="R223" s="226">
        <f>Q223*H223</f>
        <v>0.00066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152</v>
      </c>
      <c r="AT223" s="228" t="s">
        <v>148</v>
      </c>
      <c r="AU223" s="228" t="s">
        <v>83</v>
      </c>
      <c r="AY223" s="16" t="s">
        <v>147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83</v>
      </c>
      <c r="BK223" s="229">
        <f>ROUND(I223*H223,2)</f>
        <v>0</v>
      </c>
      <c r="BL223" s="16" t="s">
        <v>152</v>
      </c>
      <c r="BM223" s="228" t="s">
        <v>1768</v>
      </c>
    </row>
    <row r="224" s="2" customFormat="1">
      <c r="A224" s="37"/>
      <c r="B224" s="38"/>
      <c r="C224" s="39"/>
      <c r="D224" s="232" t="s">
        <v>232</v>
      </c>
      <c r="E224" s="39"/>
      <c r="F224" s="264" t="s">
        <v>357</v>
      </c>
      <c r="G224" s="39"/>
      <c r="H224" s="39"/>
      <c r="I224" s="265"/>
      <c r="J224" s="39"/>
      <c r="K224" s="39"/>
      <c r="L224" s="43"/>
      <c r="M224" s="266"/>
      <c r="N224" s="267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232</v>
      </c>
      <c r="AU224" s="16" t="s">
        <v>83</v>
      </c>
    </row>
    <row r="225" s="2" customFormat="1" ht="21.75" customHeight="1">
      <c r="A225" s="37"/>
      <c r="B225" s="38"/>
      <c r="C225" s="216" t="s">
        <v>551</v>
      </c>
      <c r="D225" s="216" t="s">
        <v>148</v>
      </c>
      <c r="E225" s="217" t="s">
        <v>1769</v>
      </c>
      <c r="F225" s="218" t="s">
        <v>1770</v>
      </c>
      <c r="G225" s="219" t="s">
        <v>183</v>
      </c>
      <c r="H225" s="220">
        <v>80</v>
      </c>
      <c r="I225" s="221"/>
      <c r="J225" s="222">
        <f>ROUND(I225*H225,2)</f>
        <v>0</v>
      </c>
      <c r="K225" s="223"/>
      <c r="L225" s="43"/>
      <c r="M225" s="224" t="s">
        <v>1</v>
      </c>
      <c r="N225" s="225" t="s">
        <v>40</v>
      </c>
      <c r="O225" s="90"/>
      <c r="P225" s="226">
        <f>O225*H225</f>
        <v>0</v>
      </c>
      <c r="Q225" s="226">
        <v>6.0000000000000002E-05</v>
      </c>
      <c r="R225" s="226">
        <f>Q225*H225</f>
        <v>0.0048000000000000004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152</v>
      </c>
      <c r="AT225" s="228" t="s">
        <v>148</v>
      </c>
      <c r="AU225" s="228" t="s">
        <v>83</v>
      </c>
      <c r="AY225" s="16" t="s">
        <v>147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83</v>
      </c>
      <c r="BK225" s="229">
        <f>ROUND(I225*H225,2)</f>
        <v>0</v>
      </c>
      <c r="BL225" s="16" t="s">
        <v>152</v>
      </c>
      <c r="BM225" s="228" t="s">
        <v>1771</v>
      </c>
    </row>
    <row r="226" s="2" customFormat="1">
      <c r="A226" s="37"/>
      <c r="B226" s="38"/>
      <c r="C226" s="39"/>
      <c r="D226" s="232" t="s">
        <v>232</v>
      </c>
      <c r="E226" s="39"/>
      <c r="F226" s="264" t="s">
        <v>357</v>
      </c>
      <c r="G226" s="39"/>
      <c r="H226" s="39"/>
      <c r="I226" s="265"/>
      <c r="J226" s="39"/>
      <c r="K226" s="39"/>
      <c r="L226" s="43"/>
      <c r="M226" s="266"/>
      <c r="N226" s="267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232</v>
      </c>
      <c r="AU226" s="16" t="s">
        <v>83</v>
      </c>
    </row>
    <row r="227" s="12" customFormat="1" ht="25.92" customHeight="1">
      <c r="A227" s="12"/>
      <c r="B227" s="202"/>
      <c r="C227" s="203"/>
      <c r="D227" s="204" t="s">
        <v>74</v>
      </c>
      <c r="E227" s="205" t="s">
        <v>1772</v>
      </c>
      <c r="F227" s="205" t="s">
        <v>1773</v>
      </c>
      <c r="G227" s="203"/>
      <c r="H227" s="203"/>
      <c r="I227" s="206"/>
      <c r="J227" s="207">
        <f>BK227</f>
        <v>0</v>
      </c>
      <c r="K227" s="203"/>
      <c r="L227" s="208"/>
      <c r="M227" s="209"/>
      <c r="N227" s="210"/>
      <c r="O227" s="210"/>
      <c r="P227" s="211">
        <f>SUM(P228:P253)</f>
        <v>0</v>
      </c>
      <c r="Q227" s="210"/>
      <c r="R227" s="211">
        <f>SUM(R228:R253)</f>
        <v>13.02125</v>
      </c>
      <c r="S227" s="210"/>
      <c r="T227" s="212">
        <f>SUM(T228:T253)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83</v>
      </c>
      <c r="AT227" s="214" t="s">
        <v>74</v>
      </c>
      <c r="AU227" s="214" t="s">
        <v>75</v>
      </c>
      <c r="AY227" s="213" t="s">
        <v>147</v>
      </c>
      <c r="BK227" s="215">
        <f>SUM(BK228:BK253)</f>
        <v>0</v>
      </c>
    </row>
    <row r="228" s="2" customFormat="1" ht="37.8" customHeight="1">
      <c r="A228" s="37"/>
      <c r="B228" s="38"/>
      <c r="C228" s="216" t="s">
        <v>555</v>
      </c>
      <c r="D228" s="216" t="s">
        <v>148</v>
      </c>
      <c r="E228" s="217" t="s">
        <v>1774</v>
      </c>
      <c r="F228" s="218" t="s">
        <v>1775</v>
      </c>
      <c r="G228" s="219" t="s">
        <v>183</v>
      </c>
      <c r="H228" s="220">
        <v>2690</v>
      </c>
      <c r="I228" s="221"/>
      <c r="J228" s="222">
        <f>ROUND(I228*H228,2)</f>
        <v>0</v>
      </c>
      <c r="K228" s="223"/>
      <c r="L228" s="43"/>
      <c r="M228" s="224" t="s">
        <v>1</v>
      </c>
      <c r="N228" s="225" t="s">
        <v>40</v>
      </c>
      <c r="O228" s="90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152</v>
      </c>
      <c r="AT228" s="228" t="s">
        <v>148</v>
      </c>
      <c r="AU228" s="228" t="s">
        <v>83</v>
      </c>
      <c r="AY228" s="16" t="s">
        <v>147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83</v>
      </c>
      <c r="BK228" s="229">
        <f>ROUND(I228*H228,2)</f>
        <v>0</v>
      </c>
      <c r="BL228" s="16" t="s">
        <v>152</v>
      </c>
      <c r="BM228" s="228" t="s">
        <v>1776</v>
      </c>
    </row>
    <row r="229" s="13" customFormat="1">
      <c r="A229" s="13"/>
      <c r="B229" s="230"/>
      <c r="C229" s="231"/>
      <c r="D229" s="232" t="s">
        <v>154</v>
      </c>
      <c r="E229" s="233" t="s">
        <v>1</v>
      </c>
      <c r="F229" s="234" t="s">
        <v>1777</v>
      </c>
      <c r="G229" s="231"/>
      <c r="H229" s="235">
        <v>2690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154</v>
      </c>
      <c r="AU229" s="241" t="s">
        <v>83</v>
      </c>
      <c r="AV229" s="13" t="s">
        <v>85</v>
      </c>
      <c r="AW229" s="13" t="s">
        <v>32</v>
      </c>
      <c r="AX229" s="13" t="s">
        <v>83</v>
      </c>
      <c r="AY229" s="241" t="s">
        <v>147</v>
      </c>
    </row>
    <row r="230" s="2" customFormat="1" ht="37.8" customHeight="1">
      <c r="A230" s="37"/>
      <c r="B230" s="38"/>
      <c r="C230" s="216" t="s">
        <v>561</v>
      </c>
      <c r="D230" s="216" t="s">
        <v>148</v>
      </c>
      <c r="E230" s="217" t="s">
        <v>1778</v>
      </c>
      <c r="F230" s="218" t="s">
        <v>1779</v>
      </c>
      <c r="G230" s="219" t="s">
        <v>183</v>
      </c>
      <c r="H230" s="220">
        <v>550</v>
      </c>
      <c r="I230" s="221"/>
      <c r="J230" s="222">
        <f>ROUND(I230*H230,2)</f>
        <v>0</v>
      </c>
      <c r="K230" s="223"/>
      <c r="L230" s="43"/>
      <c r="M230" s="224" t="s">
        <v>1</v>
      </c>
      <c r="N230" s="225" t="s">
        <v>40</v>
      </c>
      <c r="O230" s="90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152</v>
      </c>
      <c r="AT230" s="228" t="s">
        <v>148</v>
      </c>
      <c r="AU230" s="228" t="s">
        <v>83</v>
      </c>
      <c r="AY230" s="16" t="s">
        <v>147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83</v>
      </c>
      <c r="BK230" s="229">
        <f>ROUND(I230*H230,2)</f>
        <v>0</v>
      </c>
      <c r="BL230" s="16" t="s">
        <v>152</v>
      </c>
      <c r="BM230" s="228" t="s">
        <v>1780</v>
      </c>
    </row>
    <row r="231" s="13" customFormat="1">
      <c r="A231" s="13"/>
      <c r="B231" s="230"/>
      <c r="C231" s="231"/>
      <c r="D231" s="232" t="s">
        <v>154</v>
      </c>
      <c r="E231" s="233" t="s">
        <v>1</v>
      </c>
      <c r="F231" s="234" t="s">
        <v>1781</v>
      </c>
      <c r="G231" s="231"/>
      <c r="H231" s="235">
        <v>550</v>
      </c>
      <c r="I231" s="236"/>
      <c r="J231" s="231"/>
      <c r="K231" s="231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154</v>
      </c>
      <c r="AU231" s="241" t="s">
        <v>83</v>
      </c>
      <c r="AV231" s="13" t="s">
        <v>85</v>
      </c>
      <c r="AW231" s="13" t="s">
        <v>32</v>
      </c>
      <c r="AX231" s="13" t="s">
        <v>83</v>
      </c>
      <c r="AY231" s="241" t="s">
        <v>147</v>
      </c>
    </row>
    <row r="232" s="2" customFormat="1" ht="37.8" customHeight="1">
      <c r="A232" s="37"/>
      <c r="B232" s="38"/>
      <c r="C232" s="216" t="s">
        <v>567</v>
      </c>
      <c r="D232" s="216" t="s">
        <v>148</v>
      </c>
      <c r="E232" s="217" t="s">
        <v>1782</v>
      </c>
      <c r="F232" s="218" t="s">
        <v>1783</v>
      </c>
      <c r="G232" s="219" t="s">
        <v>183</v>
      </c>
      <c r="H232" s="220">
        <v>910</v>
      </c>
      <c r="I232" s="221"/>
      <c r="J232" s="222">
        <f>ROUND(I232*H232,2)</f>
        <v>0</v>
      </c>
      <c r="K232" s="223"/>
      <c r="L232" s="43"/>
      <c r="M232" s="224" t="s">
        <v>1</v>
      </c>
      <c r="N232" s="225" t="s">
        <v>40</v>
      </c>
      <c r="O232" s="90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152</v>
      </c>
      <c r="AT232" s="228" t="s">
        <v>148</v>
      </c>
      <c r="AU232" s="228" t="s">
        <v>83</v>
      </c>
      <c r="AY232" s="16" t="s">
        <v>147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83</v>
      </c>
      <c r="BK232" s="229">
        <f>ROUND(I232*H232,2)</f>
        <v>0</v>
      </c>
      <c r="BL232" s="16" t="s">
        <v>152</v>
      </c>
      <c r="BM232" s="228" t="s">
        <v>1784</v>
      </c>
    </row>
    <row r="233" s="13" customFormat="1">
      <c r="A233" s="13"/>
      <c r="B233" s="230"/>
      <c r="C233" s="231"/>
      <c r="D233" s="232" t="s">
        <v>154</v>
      </c>
      <c r="E233" s="233" t="s">
        <v>1</v>
      </c>
      <c r="F233" s="234" t="s">
        <v>1785</v>
      </c>
      <c r="G233" s="231"/>
      <c r="H233" s="235">
        <v>910</v>
      </c>
      <c r="I233" s="236"/>
      <c r="J233" s="231"/>
      <c r="K233" s="231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154</v>
      </c>
      <c r="AU233" s="241" t="s">
        <v>83</v>
      </c>
      <c r="AV233" s="13" t="s">
        <v>85</v>
      </c>
      <c r="AW233" s="13" t="s">
        <v>32</v>
      </c>
      <c r="AX233" s="13" t="s">
        <v>83</v>
      </c>
      <c r="AY233" s="241" t="s">
        <v>147</v>
      </c>
    </row>
    <row r="234" s="2" customFormat="1" ht="37.8" customHeight="1">
      <c r="A234" s="37"/>
      <c r="B234" s="38"/>
      <c r="C234" s="216" t="s">
        <v>575</v>
      </c>
      <c r="D234" s="216" t="s">
        <v>148</v>
      </c>
      <c r="E234" s="217" t="s">
        <v>1786</v>
      </c>
      <c r="F234" s="218" t="s">
        <v>1787</v>
      </c>
      <c r="G234" s="219" t="s">
        <v>183</v>
      </c>
      <c r="H234" s="220">
        <v>590</v>
      </c>
      <c r="I234" s="221"/>
      <c r="J234" s="222">
        <f>ROUND(I234*H234,2)</f>
        <v>0</v>
      </c>
      <c r="K234" s="223"/>
      <c r="L234" s="43"/>
      <c r="M234" s="224" t="s">
        <v>1</v>
      </c>
      <c r="N234" s="225" t="s">
        <v>40</v>
      </c>
      <c r="O234" s="90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152</v>
      </c>
      <c r="AT234" s="228" t="s">
        <v>148</v>
      </c>
      <c r="AU234" s="228" t="s">
        <v>83</v>
      </c>
      <c r="AY234" s="16" t="s">
        <v>147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83</v>
      </c>
      <c r="BK234" s="229">
        <f>ROUND(I234*H234,2)</f>
        <v>0</v>
      </c>
      <c r="BL234" s="16" t="s">
        <v>152</v>
      </c>
      <c r="BM234" s="228" t="s">
        <v>1788</v>
      </c>
    </row>
    <row r="235" s="13" customFormat="1">
      <c r="A235" s="13"/>
      <c r="B235" s="230"/>
      <c r="C235" s="231"/>
      <c r="D235" s="232" t="s">
        <v>154</v>
      </c>
      <c r="E235" s="233" t="s">
        <v>1</v>
      </c>
      <c r="F235" s="234" t="s">
        <v>1789</v>
      </c>
      <c r="G235" s="231"/>
      <c r="H235" s="235">
        <v>590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154</v>
      </c>
      <c r="AU235" s="241" t="s">
        <v>83</v>
      </c>
      <c r="AV235" s="13" t="s">
        <v>85</v>
      </c>
      <c r="AW235" s="13" t="s">
        <v>32</v>
      </c>
      <c r="AX235" s="13" t="s">
        <v>83</v>
      </c>
      <c r="AY235" s="241" t="s">
        <v>147</v>
      </c>
    </row>
    <row r="236" s="2" customFormat="1" ht="24.15" customHeight="1">
      <c r="A236" s="37"/>
      <c r="B236" s="38"/>
      <c r="C236" s="216" t="s">
        <v>584</v>
      </c>
      <c r="D236" s="216" t="s">
        <v>148</v>
      </c>
      <c r="E236" s="217" t="s">
        <v>1790</v>
      </c>
      <c r="F236" s="218" t="s">
        <v>1791</v>
      </c>
      <c r="G236" s="219" t="s">
        <v>183</v>
      </c>
      <c r="H236" s="220">
        <v>380</v>
      </c>
      <c r="I236" s="221"/>
      <c r="J236" s="222">
        <f>ROUND(I236*H236,2)</f>
        <v>0</v>
      </c>
      <c r="K236" s="223"/>
      <c r="L236" s="43"/>
      <c r="M236" s="224" t="s">
        <v>1</v>
      </c>
      <c r="N236" s="225" t="s">
        <v>40</v>
      </c>
      <c r="O236" s="90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8" t="s">
        <v>152</v>
      </c>
      <c r="AT236" s="228" t="s">
        <v>148</v>
      </c>
      <c r="AU236" s="228" t="s">
        <v>83</v>
      </c>
      <c r="AY236" s="16" t="s">
        <v>147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6" t="s">
        <v>83</v>
      </c>
      <c r="BK236" s="229">
        <f>ROUND(I236*H236,2)</f>
        <v>0</v>
      </c>
      <c r="BL236" s="16" t="s">
        <v>152</v>
      </c>
      <c r="BM236" s="228" t="s">
        <v>1792</v>
      </c>
    </row>
    <row r="237" s="2" customFormat="1">
      <c r="A237" s="37"/>
      <c r="B237" s="38"/>
      <c r="C237" s="39"/>
      <c r="D237" s="232" t="s">
        <v>232</v>
      </c>
      <c r="E237" s="39"/>
      <c r="F237" s="264" t="s">
        <v>357</v>
      </c>
      <c r="G237" s="39"/>
      <c r="H237" s="39"/>
      <c r="I237" s="265"/>
      <c r="J237" s="39"/>
      <c r="K237" s="39"/>
      <c r="L237" s="43"/>
      <c r="M237" s="266"/>
      <c r="N237" s="267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232</v>
      </c>
      <c r="AU237" s="16" t="s">
        <v>83</v>
      </c>
    </row>
    <row r="238" s="2" customFormat="1" ht="16.5" customHeight="1">
      <c r="A238" s="37"/>
      <c r="B238" s="38"/>
      <c r="C238" s="242" t="s">
        <v>592</v>
      </c>
      <c r="D238" s="242" t="s">
        <v>158</v>
      </c>
      <c r="E238" s="243" t="s">
        <v>1793</v>
      </c>
      <c r="F238" s="244" t="s">
        <v>1794</v>
      </c>
      <c r="G238" s="245" t="s">
        <v>183</v>
      </c>
      <c r="H238" s="246">
        <v>1180</v>
      </c>
      <c r="I238" s="247"/>
      <c r="J238" s="248">
        <f>ROUND(I238*H238,2)</f>
        <v>0</v>
      </c>
      <c r="K238" s="249"/>
      <c r="L238" s="250"/>
      <c r="M238" s="251" t="s">
        <v>1</v>
      </c>
      <c r="N238" s="252" t="s">
        <v>40</v>
      </c>
      <c r="O238" s="90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162</v>
      </c>
      <c r="AT238" s="228" t="s">
        <v>158</v>
      </c>
      <c r="AU238" s="228" t="s">
        <v>83</v>
      </c>
      <c r="AY238" s="16" t="s">
        <v>147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83</v>
      </c>
      <c r="BK238" s="229">
        <f>ROUND(I238*H238,2)</f>
        <v>0</v>
      </c>
      <c r="BL238" s="16" t="s">
        <v>152</v>
      </c>
      <c r="BM238" s="228" t="s">
        <v>1795</v>
      </c>
    </row>
    <row r="239" s="2" customFormat="1" ht="16.5" customHeight="1">
      <c r="A239" s="37"/>
      <c r="B239" s="38"/>
      <c r="C239" s="242" t="s">
        <v>598</v>
      </c>
      <c r="D239" s="242" t="s">
        <v>158</v>
      </c>
      <c r="E239" s="243" t="s">
        <v>1796</v>
      </c>
      <c r="F239" s="244" t="s">
        <v>1797</v>
      </c>
      <c r="G239" s="245" t="s">
        <v>183</v>
      </c>
      <c r="H239" s="246">
        <v>1510</v>
      </c>
      <c r="I239" s="247"/>
      <c r="J239" s="248">
        <f>ROUND(I239*H239,2)</f>
        <v>0</v>
      </c>
      <c r="K239" s="249"/>
      <c r="L239" s="250"/>
      <c r="M239" s="251" t="s">
        <v>1</v>
      </c>
      <c r="N239" s="252" t="s">
        <v>40</v>
      </c>
      <c r="O239" s="90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162</v>
      </c>
      <c r="AT239" s="228" t="s">
        <v>158</v>
      </c>
      <c r="AU239" s="228" t="s">
        <v>83</v>
      </c>
      <c r="AY239" s="16" t="s">
        <v>147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83</v>
      </c>
      <c r="BK239" s="229">
        <f>ROUND(I239*H239,2)</f>
        <v>0</v>
      </c>
      <c r="BL239" s="16" t="s">
        <v>152</v>
      </c>
      <c r="BM239" s="228" t="s">
        <v>1798</v>
      </c>
    </row>
    <row r="240" s="2" customFormat="1" ht="16.5" customHeight="1">
      <c r="A240" s="37"/>
      <c r="B240" s="38"/>
      <c r="C240" s="242" t="s">
        <v>611</v>
      </c>
      <c r="D240" s="242" t="s">
        <v>158</v>
      </c>
      <c r="E240" s="243" t="s">
        <v>1799</v>
      </c>
      <c r="F240" s="244" t="s">
        <v>1800</v>
      </c>
      <c r="G240" s="245" t="s">
        <v>183</v>
      </c>
      <c r="H240" s="246">
        <v>190</v>
      </c>
      <c r="I240" s="247"/>
      <c r="J240" s="248">
        <f>ROUND(I240*H240,2)</f>
        <v>0</v>
      </c>
      <c r="K240" s="249"/>
      <c r="L240" s="250"/>
      <c r="M240" s="251" t="s">
        <v>1</v>
      </c>
      <c r="N240" s="252" t="s">
        <v>40</v>
      </c>
      <c r="O240" s="90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162</v>
      </c>
      <c r="AT240" s="228" t="s">
        <v>158</v>
      </c>
      <c r="AU240" s="228" t="s">
        <v>83</v>
      </c>
      <c r="AY240" s="16" t="s">
        <v>147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83</v>
      </c>
      <c r="BK240" s="229">
        <f>ROUND(I240*H240,2)</f>
        <v>0</v>
      </c>
      <c r="BL240" s="16" t="s">
        <v>152</v>
      </c>
      <c r="BM240" s="228" t="s">
        <v>1801</v>
      </c>
    </row>
    <row r="241" s="2" customFormat="1" ht="16.5" customHeight="1">
      <c r="A241" s="37"/>
      <c r="B241" s="38"/>
      <c r="C241" s="242" t="s">
        <v>621</v>
      </c>
      <c r="D241" s="242" t="s">
        <v>158</v>
      </c>
      <c r="E241" s="243" t="s">
        <v>1802</v>
      </c>
      <c r="F241" s="244" t="s">
        <v>1803</v>
      </c>
      <c r="G241" s="245" t="s">
        <v>183</v>
      </c>
      <c r="H241" s="246">
        <v>360</v>
      </c>
      <c r="I241" s="247"/>
      <c r="J241" s="248">
        <f>ROUND(I241*H241,2)</f>
        <v>0</v>
      </c>
      <c r="K241" s="249"/>
      <c r="L241" s="250"/>
      <c r="M241" s="251" t="s">
        <v>1</v>
      </c>
      <c r="N241" s="252" t="s">
        <v>40</v>
      </c>
      <c r="O241" s="90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162</v>
      </c>
      <c r="AT241" s="228" t="s">
        <v>158</v>
      </c>
      <c r="AU241" s="228" t="s">
        <v>83</v>
      </c>
      <c r="AY241" s="16" t="s">
        <v>147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83</v>
      </c>
      <c r="BK241" s="229">
        <f>ROUND(I241*H241,2)</f>
        <v>0</v>
      </c>
      <c r="BL241" s="16" t="s">
        <v>152</v>
      </c>
      <c r="BM241" s="228" t="s">
        <v>1804</v>
      </c>
    </row>
    <row r="242" s="2" customFormat="1" ht="16.5" customHeight="1">
      <c r="A242" s="37"/>
      <c r="B242" s="38"/>
      <c r="C242" s="242" t="s">
        <v>627</v>
      </c>
      <c r="D242" s="242" t="s">
        <v>158</v>
      </c>
      <c r="E242" s="243" t="s">
        <v>1805</v>
      </c>
      <c r="F242" s="244" t="s">
        <v>1806</v>
      </c>
      <c r="G242" s="245" t="s">
        <v>183</v>
      </c>
      <c r="H242" s="246">
        <v>910</v>
      </c>
      <c r="I242" s="247"/>
      <c r="J242" s="248">
        <f>ROUND(I242*H242,2)</f>
        <v>0</v>
      </c>
      <c r="K242" s="249"/>
      <c r="L242" s="250"/>
      <c r="M242" s="251" t="s">
        <v>1</v>
      </c>
      <c r="N242" s="252" t="s">
        <v>40</v>
      </c>
      <c r="O242" s="90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162</v>
      </c>
      <c r="AT242" s="228" t="s">
        <v>158</v>
      </c>
      <c r="AU242" s="228" t="s">
        <v>83</v>
      </c>
      <c r="AY242" s="16" t="s">
        <v>147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83</v>
      </c>
      <c r="BK242" s="229">
        <f>ROUND(I242*H242,2)</f>
        <v>0</v>
      </c>
      <c r="BL242" s="16" t="s">
        <v>152</v>
      </c>
      <c r="BM242" s="228" t="s">
        <v>1807</v>
      </c>
    </row>
    <row r="243" s="2" customFormat="1" ht="16.5" customHeight="1">
      <c r="A243" s="37"/>
      <c r="B243" s="38"/>
      <c r="C243" s="242" t="s">
        <v>631</v>
      </c>
      <c r="D243" s="242" t="s">
        <v>158</v>
      </c>
      <c r="E243" s="243" t="s">
        <v>1808</v>
      </c>
      <c r="F243" s="244" t="s">
        <v>1809</v>
      </c>
      <c r="G243" s="245" t="s">
        <v>183</v>
      </c>
      <c r="H243" s="246">
        <v>590</v>
      </c>
      <c r="I243" s="247"/>
      <c r="J243" s="248">
        <f>ROUND(I243*H243,2)</f>
        <v>0</v>
      </c>
      <c r="K243" s="249"/>
      <c r="L243" s="250"/>
      <c r="M243" s="251" t="s">
        <v>1</v>
      </c>
      <c r="N243" s="252" t="s">
        <v>40</v>
      </c>
      <c r="O243" s="90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162</v>
      </c>
      <c r="AT243" s="228" t="s">
        <v>158</v>
      </c>
      <c r="AU243" s="228" t="s">
        <v>83</v>
      </c>
      <c r="AY243" s="16" t="s">
        <v>147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83</v>
      </c>
      <c r="BK243" s="229">
        <f>ROUND(I243*H243,2)</f>
        <v>0</v>
      </c>
      <c r="BL243" s="16" t="s">
        <v>152</v>
      </c>
      <c r="BM243" s="228" t="s">
        <v>1810</v>
      </c>
    </row>
    <row r="244" s="2" customFormat="1" ht="44.25" customHeight="1">
      <c r="A244" s="37"/>
      <c r="B244" s="38"/>
      <c r="C244" s="216" t="s">
        <v>636</v>
      </c>
      <c r="D244" s="216" t="s">
        <v>148</v>
      </c>
      <c r="E244" s="217" t="s">
        <v>1811</v>
      </c>
      <c r="F244" s="218" t="s">
        <v>1812</v>
      </c>
      <c r="G244" s="219" t="s">
        <v>183</v>
      </c>
      <c r="H244" s="220">
        <v>30</v>
      </c>
      <c r="I244" s="221"/>
      <c r="J244" s="222">
        <f>ROUND(I244*H244,2)</f>
        <v>0</v>
      </c>
      <c r="K244" s="223"/>
      <c r="L244" s="43"/>
      <c r="M244" s="224" t="s">
        <v>1</v>
      </c>
      <c r="N244" s="225" t="s">
        <v>40</v>
      </c>
      <c r="O244" s="90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152</v>
      </c>
      <c r="AT244" s="228" t="s">
        <v>148</v>
      </c>
      <c r="AU244" s="228" t="s">
        <v>83</v>
      </c>
      <c r="AY244" s="16" t="s">
        <v>147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83</v>
      </c>
      <c r="BK244" s="229">
        <f>ROUND(I244*H244,2)</f>
        <v>0</v>
      </c>
      <c r="BL244" s="16" t="s">
        <v>152</v>
      </c>
      <c r="BM244" s="228" t="s">
        <v>1813</v>
      </c>
    </row>
    <row r="245" s="2" customFormat="1" ht="37.8" customHeight="1">
      <c r="A245" s="37"/>
      <c r="B245" s="38"/>
      <c r="C245" s="242" t="s">
        <v>657</v>
      </c>
      <c r="D245" s="242" t="s">
        <v>158</v>
      </c>
      <c r="E245" s="243" t="s">
        <v>1814</v>
      </c>
      <c r="F245" s="244" t="s">
        <v>1815</v>
      </c>
      <c r="G245" s="245" t="s">
        <v>183</v>
      </c>
      <c r="H245" s="246">
        <v>30</v>
      </c>
      <c r="I245" s="247"/>
      <c r="J245" s="248">
        <f>ROUND(I245*H245,2)</f>
        <v>0</v>
      </c>
      <c r="K245" s="249"/>
      <c r="L245" s="250"/>
      <c r="M245" s="251" t="s">
        <v>1</v>
      </c>
      <c r="N245" s="252" t="s">
        <v>40</v>
      </c>
      <c r="O245" s="90"/>
      <c r="P245" s="226">
        <f>O245*H245</f>
        <v>0</v>
      </c>
      <c r="Q245" s="226">
        <v>0.00012</v>
      </c>
      <c r="R245" s="226">
        <f>Q245*H245</f>
        <v>0.0035999999999999999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162</v>
      </c>
      <c r="AT245" s="228" t="s">
        <v>158</v>
      </c>
      <c r="AU245" s="228" t="s">
        <v>83</v>
      </c>
      <c r="AY245" s="16" t="s">
        <v>147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83</v>
      </c>
      <c r="BK245" s="229">
        <f>ROUND(I245*H245,2)</f>
        <v>0</v>
      </c>
      <c r="BL245" s="16" t="s">
        <v>152</v>
      </c>
      <c r="BM245" s="228" t="s">
        <v>1816</v>
      </c>
    </row>
    <row r="246" s="2" customFormat="1" ht="37.8" customHeight="1">
      <c r="A246" s="37"/>
      <c r="B246" s="38"/>
      <c r="C246" s="216" t="s">
        <v>667</v>
      </c>
      <c r="D246" s="216" t="s">
        <v>148</v>
      </c>
      <c r="E246" s="217" t="s">
        <v>1817</v>
      </c>
      <c r="F246" s="218" t="s">
        <v>1818</v>
      </c>
      <c r="G246" s="219" t="s">
        <v>183</v>
      </c>
      <c r="H246" s="220">
        <v>15</v>
      </c>
      <c r="I246" s="221"/>
      <c r="J246" s="222">
        <f>ROUND(I246*H246,2)</f>
        <v>0</v>
      </c>
      <c r="K246" s="223"/>
      <c r="L246" s="43"/>
      <c r="M246" s="224" t="s">
        <v>1</v>
      </c>
      <c r="N246" s="225" t="s">
        <v>40</v>
      </c>
      <c r="O246" s="90"/>
      <c r="P246" s="226">
        <f>O246*H246</f>
        <v>0</v>
      </c>
      <c r="Q246" s="226">
        <v>0.00020000000000000001</v>
      </c>
      <c r="R246" s="226">
        <f>Q246*H246</f>
        <v>0.0030000000000000001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152</v>
      </c>
      <c r="AT246" s="228" t="s">
        <v>148</v>
      </c>
      <c r="AU246" s="228" t="s">
        <v>83</v>
      </c>
      <c r="AY246" s="16" t="s">
        <v>147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83</v>
      </c>
      <c r="BK246" s="229">
        <f>ROUND(I246*H246,2)</f>
        <v>0</v>
      </c>
      <c r="BL246" s="16" t="s">
        <v>152</v>
      </c>
      <c r="BM246" s="228" t="s">
        <v>1819</v>
      </c>
    </row>
    <row r="247" s="2" customFormat="1">
      <c r="A247" s="37"/>
      <c r="B247" s="38"/>
      <c r="C247" s="39"/>
      <c r="D247" s="232" t="s">
        <v>232</v>
      </c>
      <c r="E247" s="39"/>
      <c r="F247" s="264" t="s">
        <v>357</v>
      </c>
      <c r="G247" s="39"/>
      <c r="H247" s="39"/>
      <c r="I247" s="265"/>
      <c r="J247" s="39"/>
      <c r="K247" s="39"/>
      <c r="L247" s="43"/>
      <c r="M247" s="266"/>
      <c r="N247" s="267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232</v>
      </c>
      <c r="AU247" s="16" t="s">
        <v>83</v>
      </c>
    </row>
    <row r="248" s="2" customFormat="1" ht="37.8" customHeight="1">
      <c r="A248" s="37"/>
      <c r="B248" s="38"/>
      <c r="C248" s="216" t="s">
        <v>671</v>
      </c>
      <c r="D248" s="216" t="s">
        <v>148</v>
      </c>
      <c r="E248" s="217" t="s">
        <v>1820</v>
      </c>
      <c r="F248" s="218" t="s">
        <v>1821</v>
      </c>
      <c r="G248" s="219" t="s">
        <v>183</v>
      </c>
      <c r="H248" s="220">
        <v>5</v>
      </c>
      <c r="I248" s="221"/>
      <c r="J248" s="222">
        <f>ROUND(I248*H248,2)</f>
        <v>0</v>
      </c>
      <c r="K248" s="223"/>
      <c r="L248" s="43"/>
      <c r="M248" s="224" t="s">
        <v>1</v>
      </c>
      <c r="N248" s="225" t="s">
        <v>40</v>
      </c>
      <c r="O248" s="90"/>
      <c r="P248" s="226">
        <f>O248*H248</f>
        <v>0</v>
      </c>
      <c r="Q248" s="226">
        <v>0.00040999999999999999</v>
      </c>
      <c r="R248" s="226">
        <f>Q248*H248</f>
        <v>0.0020499999999999997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152</v>
      </c>
      <c r="AT248" s="228" t="s">
        <v>148</v>
      </c>
      <c r="AU248" s="228" t="s">
        <v>83</v>
      </c>
      <c r="AY248" s="16" t="s">
        <v>147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83</v>
      </c>
      <c r="BK248" s="229">
        <f>ROUND(I248*H248,2)</f>
        <v>0</v>
      </c>
      <c r="BL248" s="16" t="s">
        <v>152</v>
      </c>
      <c r="BM248" s="228" t="s">
        <v>1822</v>
      </c>
    </row>
    <row r="249" s="2" customFormat="1">
      <c r="A249" s="37"/>
      <c r="B249" s="38"/>
      <c r="C249" s="39"/>
      <c r="D249" s="232" t="s">
        <v>232</v>
      </c>
      <c r="E249" s="39"/>
      <c r="F249" s="264" t="s">
        <v>357</v>
      </c>
      <c r="G249" s="39"/>
      <c r="H249" s="39"/>
      <c r="I249" s="265"/>
      <c r="J249" s="39"/>
      <c r="K249" s="39"/>
      <c r="L249" s="43"/>
      <c r="M249" s="266"/>
      <c r="N249" s="267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232</v>
      </c>
      <c r="AU249" s="16" t="s">
        <v>83</v>
      </c>
    </row>
    <row r="250" s="2" customFormat="1" ht="24.15" customHeight="1">
      <c r="A250" s="37"/>
      <c r="B250" s="38"/>
      <c r="C250" s="216" t="s">
        <v>677</v>
      </c>
      <c r="D250" s="216" t="s">
        <v>148</v>
      </c>
      <c r="E250" s="217" t="s">
        <v>1823</v>
      </c>
      <c r="F250" s="218" t="s">
        <v>1824</v>
      </c>
      <c r="G250" s="219" t="s">
        <v>183</v>
      </c>
      <c r="H250" s="220">
        <v>260</v>
      </c>
      <c r="I250" s="221"/>
      <c r="J250" s="222">
        <f>ROUND(I250*H250,2)</f>
        <v>0</v>
      </c>
      <c r="K250" s="223"/>
      <c r="L250" s="43"/>
      <c r="M250" s="224" t="s">
        <v>1</v>
      </c>
      <c r="N250" s="225" t="s">
        <v>40</v>
      </c>
      <c r="O250" s="90"/>
      <c r="P250" s="226">
        <f>O250*H250</f>
        <v>0</v>
      </c>
      <c r="Q250" s="226">
        <v>0.050000000000000003</v>
      </c>
      <c r="R250" s="226">
        <f>Q250*H250</f>
        <v>13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152</v>
      </c>
      <c r="AT250" s="228" t="s">
        <v>148</v>
      </c>
      <c r="AU250" s="228" t="s">
        <v>83</v>
      </c>
      <c r="AY250" s="16" t="s">
        <v>147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83</v>
      </c>
      <c r="BK250" s="229">
        <f>ROUND(I250*H250,2)</f>
        <v>0</v>
      </c>
      <c r="BL250" s="16" t="s">
        <v>152</v>
      </c>
      <c r="BM250" s="228" t="s">
        <v>1825</v>
      </c>
    </row>
    <row r="251" s="2" customFormat="1">
      <c r="A251" s="37"/>
      <c r="B251" s="38"/>
      <c r="C251" s="39"/>
      <c r="D251" s="232" t="s">
        <v>232</v>
      </c>
      <c r="E251" s="39"/>
      <c r="F251" s="264" t="s">
        <v>357</v>
      </c>
      <c r="G251" s="39"/>
      <c r="H251" s="39"/>
      <c r="I251" s="265"/>
      <c r="J251" s="39"/>
      <c r="K251" s="39"/>
      <c r="L251" s="43"/>
      <c r="M251" s="266"/>
      <c r="N251" s="267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232</v>
      </c>
      <c r="AU251" s="16" t="s">
        <v>83</v>
      </c>
    </row>
    <row r="252" s="2" customFormat="1" ht="24.15" customHeight="1">
      <c r="A252" s="37"/>
      <c r="B252" s="38"/>
      <c r="C252" s="216" t="s">
        <v>688</v>
      </c>
      <c r="D252" s="216" t="s">
        <v>148</v>
      </c>
      <c r="E252" s="217" t="s">
        <v>1826</v>
      </c>
      <c r="F252" s="218" t="s">
        <v>1827</v>
      </c>
      <c r="G252" s="219" t="s">
        <v>183</v>
      </c>
      <c r="H252" s="220">
        <v>180</v>
      </c>
      <c r="I252" s="221"/>
      <c r="J252" s="222">
        <f>ROUND(I252*H252,2)</f>
        <v>0</v>
      </c>
      <c r="K252" s="223"/>
      <c r="L252" s="43"/>
      <c r="M252" s="224" t="s">
        <v>1</v>
      </c>
      <c r="N252" s="225" t="s">
        <v>40</v>
      </c>
      <c r="O252" s="90"/>
      <c r="P252" s="226">
        <f>O252*H252</f>
        <v>0</v>
      </c>
      <c r="Q252" s="226">
        <v>6.9999999999999994E-05</v>
      </c>
      <c r="R252" s="226">
        <f>Q252*H252</f>
        <v>0.012599999999999998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152</v>
      </c>
      <c r="AT252" s="228" t="s">
        <v>148</v>
      </c>
      <c r="AU252" s="228" t="s">
        <v>83</v>
      </c>
      <c r="AY252" s="16" t="s">
        <v>147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83</v>
      </c>
      <c r="BK252" s="229">
        <f>ROUND(I252*H252,2)</f>
        <v>0</v>
      </c>
      <c r="BL252" s="16" t="s">
        <v>152</v>
      </c>
      <c r="BM252" s="228" t="s">
        <v>1828</v>
      </c>
    </row>
    <row r="253" s="2" customFormat="1">
      <c r="A253" s="37"/>
      <c r="B253" s="38"/>
      <c r="C253" s="39"/>
      <c r="D253" s="232" t="s">
        <v>232</v>
      </c>
      <c r="E253" s="39"/>
      <c r="F253" s="264" t="s">
        <v>357</v>
      </c>
      <c r="G253" s="39"/>
      <c r="H253" s="39"/>
      <c r="I253" s="265"/>
      <c r="J253" s="39"/>
      <c r="K253" s="39"/>
      <c r="L253" s="43"/>
      <c r="M253" s="266"/>
      <c r="N253" s="267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232</v>
      </c>
      <c r="AU253" s="16" t="s">
        <v>83</v>
      </c>
    </row>
    <row r="254" s="12" customFormat="1" ht="25.92" customHeight="1">
      <c r="A254" s="12"/>
      <c r="B254" s="202"/>
      <c r="C254" s="203"/>
      <c r="D254" s="204" t="s">
        <v>74</v>
      </c>
      <c r="E254" s="205" t="s">
        <v>1829</v>
      </c>
      <c r="F254" s="205" t="s">
        <v>1830</v>
      </c>
      <c r="G254" s="203"/>
      <c r="H254" s="203"/>
      <c r="I254" s="206"/>
      <c r="J254" s="207">
        <f>BK254</f>
        <v>0</v>
      </c>
      <c r="K254" s="203"/>
      <c r="L254" s="208"/>
      <c r="M254" s="209"/>
      <c r="N254" s="210"/>
      <c r="O254" s="210"/>
      <c r="P254" s="211">
        <f>SUM(P255:P265)</f>
        <v>0</v>
      </c>
      <c r="Q254" s="210"/>
      <c r="R254" s="211">
        <f>SUM(R255:R265)</f>
        <v>0</v>
      </c>
      <c r="S254" s="210"/>
      <c r="T254" s="212">
        <f>SUM(T255:T265)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3" t="s">
        <v>83</v>
      </c>
      <c r="AT254" s="214" t="s">
        <v>74</v>
      </c>
      <c r="AU254" s="214" t="s">
        <v>75</v>
      </c>
      <c r="AY254" s="213" t="s">
        <v>147</v>
      </c>
      <c r="BK254" s="215">
        <f>SUM(BK255:BK265)</f>
        <v>0</v>
      </c>
    </row>
    <row r="255" s="2" customFormat="1" ht="33" customHeight="1">
      <c r="A255" s="37"/>
      <c r="B255" s="38"/>
      <c r="C255" s="216" t="s">
        <v>696</v>
      </c>
      <c r="D255" s="216" t="s">
        <v>148</v>
      </c>
      <c r="E255" s="217" t="s">
        <v>1831</v>
      </c>
      <c r="F255" s="218" t="s">
        <v>1832</v>
      </c>
      <c r="G255" s="219" t="s">
        <v>161</v>
      </c>
      <c r="H255" s="220">
        <v>108</v>
      </c>
      <c r="I255" s="221"/>
      <c r="J255" s="222">
        <f>ROUND(I255*H255,2)</f>
        <v>0</v>
      </c>
      <c r="K255" s="223"/>
      <c r="L255" s="43"/>
      <c r="M255" s="224" t="s">
        <v>1</v>
      </c>
      <c r="N255" s="225" t="s">
        <v>40</v>
      </c>
      <c r="O255" s="90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152</v>
      </c>
      <c r="AT255" s="228" t="s">
        <v>148</v>
      </c>
      <c r="AU255" s="228" t="s">
        <v>83</v>
      </c>
      <c r="AY255" s="16" t="s">
        <v>147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83</v>
      </c>
      <c r="BK255" s="229">
        <f>ROUND(I255*H255,2)</f>
        <v>0</v>
      </c>
      <c r="BL255" s="16" t="s">
        <v>152</v>
      </c>
      <c r="BM255" s="228" t="s">
        <v>1833</v>
      </c>
    </row>
    <row r="256" s="2" customFormat="1" ht="16.5" customHeight="1">
      <c r="A256" s="37"/>
      <c r="B256" s="38"/>
      <c r="C256" s="242" t="s">
        <v>702</v>
      </c>
      <c r="D256" s="242" t="s">
        <v>158</v>
      </c>
      <c r="E256" s="243" t="s">
        <v>1834</v>
      </c>
      <c r="F256" s="244" t="s">
        <v>1835</v>
      </c>
      <c r="G256" s="245" t="s">
        <v>161</v>
      </c>
      <c r="H256" s="246">
        <v>8</v>
      </c>
      <c r="I256" s="247"/>
      <c r="J256" s="248">
        <f>ROUND(I256*H256,2)</f>
        <v>0</v>
      </c>
      <c r="K256" s="249"/>
      <c r="L256" s="250"/>
      <c r="M256" s="251" t="s">
        <v>1</v>
      </c>
      <c r="N256" s="252" t="s">
        <v>40</v>
      </c>
      <c r="O256" s="90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8" t="s">
        <v>162</v>
      </c>
      <c r="AT256" s="228" t="s">
        <v>158</v>
      </c>
      <c r="AU256" s="228" t="s">
        <v>83</v>
      </c>
      <c r="AY256" s="16" t="s">
        <v>147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6" t="s">
        <v>83</v>
      </c>
      <c r="BK256" s="229">
        <f>ROUND(I256*H256,2)</f>
        <v>0</v>
      </c>
      <c r="BL256" s="16" t="s">
        <v>152</v>
      </c>
      <c r="BM256" s="228" t="s">
        <v>1836</v>
      </c>
    </row>
    <row r="257" s="2" customFormat="1" ht="16.5" customHeight="1">
      <c r="A257" s="37"/>
      <c r="B257" s="38"/>
      <c r="C257" s="242" t="s">
        <v>706</v>
      </c>
      <c r="D257" s="242" t="s">
        <v>158</v>
      </c>
      <c r="E257" s="243" t="s">
        <v>1837</v>
      </c>
      <c r="F257" s="244" t="s">
        <v>1838</v>
      </c>
      <c r="G257" s="245" t="s">
        <v>161</v>
      </c>
      <c r="H257" s="246">
        <v>3</v>
      </c>
      <c r="I257" s="247"/>
      <c r="J257" s="248">
        <f>ROUND(I257*H257,2)</f>
        <v>0</v>
      </c>
      <c r="K257" s="249"/>
      <c r="L257" s="250"/>
      <c r="M257" s="251" t="s">
        <v>1</v>
      </c>
      <c r="N257" s="252" t="s">
        <v>40</v>
      </c>
      <c r="O257" s="90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162</v>
      </c>
      <c r="AT257" s="228" t="s">
        <v>158</v>
      </c>
      <c r="AU257" s="228" t="s">
        <v>83</v>
      </c>
      <c r="AY257" s="16" t="s">
        <v>147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83</v>
      </c>
      <c r="BK257" s="229">
        <f>ROUND(I257*H257,2)</f>
        <v>0</v>
      </c>
      <c r="BL257" s="16" t="s">
        <v>152</v>
      </c>
      <c r="BM257" s="228" t="s">
        <v>1839</v>
      </c>
    </row>
    <row r="258" s="2" customFormat="1" ht="16.5" customHeight="1">
      <c r="A258" s="37"/>
      <c r="B258" s="38"/>
      <c r="C258" s="242" t="s">
        <v>334</v>
      </c>
      <c r="D258" s="242" t="s">
        <v>158</v>
      </c>
      <c r="E258" s="243" t="s">
        <v>1840</v>
      </c>
      <c r="F258" s="244" t="s">
        <v>1841</v>
      </c>
      <c r="G258" s="245" t="s">
        <v>161</v>
      </c>
      <c r="H258" s="246">
        <v>71</v>
      </c>
      <c r="I258" s="247"/>
      <c r="J258" s="248">
        <f>ROUND(I258*H258,2)</f>
        <v>0</v>
      </c>
      <c r="K258" s="249"/>
      <c r="L258" s="250"/>
      <c r="M258" s="251" t="s">
        <v>1</v>
      </c>
      <c r="N258" s="252" t="s">
        <v>40</v>
      </c>
      <c r="O258" s="90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162</v>
      </c>
      <c r="AT258" s="228" t="s">
        <v>158</v>
      </c>
      <c r="AU258" s="228" t="s">
        <v>83</v>
      </c>
      <c r="AY258" s="16" t="s">
        <v>147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83</v>
      </c>
      <c r="BK258" s="229">
        <f>ROUND(I258*H258,2)</f>
        <v>0</v>
      </c>
      <c r="BL258" s="16" t="s">
        <v>152</v>
      </c>
      <c r="BM258" s="228" t="s">
        <v>1842</v>
      </c>
    </row>
    <row r="259" s="2" customFormat="1" ht="16.5" customHeight="1">
      <c r="A259" s="37"/>
      <c r="B259" s="38"/>
      <c r="C259" s="242" t="s">
        <v>351</v>
      </c>
      <c r="D259" s="242" t="s">
        <v>158</v>
      </c>
      <c r="E259" s="243" t="s">
        <v>1843</v>
      </c>
      <c r="F259" s="244" t="s">
        <v>1844</v>
      </c>
      <c r="G259" s="245" t="s">
        <v>161</v>
      </c>
      <c r="H259" s="246">
        <v>24</v>
      </c>
      <c r="I259" s="247"/>
      <c r="J259" s="248">
        <f>ROUND(I259*H259,2)</f>
        <v>0</v>
      </c>
      <c r="K259" s="249"/>
      <c r="L259" s="250"/>
      <c r="M259" s="251" t="s">
        <v>1</v>
      </c>
      <c r="N259" s="252" t="s">
        <v>40</v>
      </c>
      <c r="O259" s="90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8" t="s">
        <v>162</v>
      </c>
      <c r="AT259" s="228" t="s">
        <v>158</v>
      </c>
      <c r="AU259" s="228" t="s">
        <v>83</v>
      </c>
      <c r="AY259" s="16" t="s">
        <v>147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6" t="s">
        <v>83</v>
      </c>
      <c r="BK259" s="229">
        <f>ROUND(I259*H259,2)</f>
        <v>0</v>
      </c>
      <c r="BL259" s="16" t="s">
        <v>152</v>
      </c>
      <c r="BM259" s="228" t="s">
        <v>1845</v>
      </c>
    </row>
    <row r="260" s="2" customFormat="1" ht="16.5" customHeight="1">
      <c r="A260" s="37"/>
      <c r="B260" s="38"/>
      <c r="C260" s="242" t="s">
        <v>717</v>
      </c>
      <c r="D260" s="242" t="s">
        <v>158</v>
      </c>
      <c r="E260" s="243" t="s">
        <v>1846</v>
      </c>
      <c r="F260" s="244" t="s">
        <v>1847</v>
      </c>
      <c r="G260" s="245" t="s">
        <v>161</v>
      </c>
      <c r="H260" s="246">
        <v>2</v>
      </c>
      <c r="I260" s="247"/>
      <c r="J260" s="248">
        <f>ROUND(I260*H260,2)</f>
        <v>0</v>
      </c>
      <c r="K260" s="249"/>
      <c r="L260" s="250"/>
      <c r="M260" s="251" t="s">
        <v>1</v>
      </c>
      <c r="N260" s="252" t="s">
        <v>40</v>
      </c>
      <c r="O260" s="90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162</v>
      </c>
      <c r="AT260" s="228" t="s">
        <v>158</v>
      </c>
      <c r="AU260" s="228" t="s">
        <v>83</v>
      </c>
      <c r="AY260" s="16" t="s">
        <v>147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83</v>
      </c>
      <c r="BK260" s="229">
        <f>ROUND(I260*H260,2)</f>
        <v>0</v>
      </c>
      <c r="BL260" s="16" t="s">
        <v>152</v>
      </c>
      <c r="BM260" s="228" t="s">
        <v>1848</v>
      </c>
    </row>
    <row r="261" s="2" customFormat="1" ht="33" customHeight="1">
      <c r="A261" s="37"/>
      <c r="B261" s="38"/>
      <c r="C261" s="216" t="s">
        <v>721</v>
      </c>
      <c r="D261" s="216" t="s">
        <v>148</v>
      </c>
      <c r="E261" s="217" t="s">
        <v>1849</v>
      </c>
      <c r="F261" s="218" t="s">
        <v>1850</v>
      </c>
      <c r="G261" s="219" t="s">
        <v>161</v>
      </c>
      <c r="H261" s="220">
        <v>4</v>
      </c>
      <c r="I261" s="221"/>
      <c r="J261" s="222">
        <f>ROUND(I261*H261,2)</f>
        <v>0</v>
      </c>
      <c r="K261" s="223"/>
      <c r="L261" s="43"/>
      <c r="M261" s="224" t="s">
        <v>1</v>
      </c>
      <c r="N261" s="225" t="s">
        <v>40</v>
      </c>
      <c r="O261" s="90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152</v>
      </c>
      <c r="AT261" s="228" t="s">
        <v>148</v>
      </c>
      <c r="AU261" s="228" t="s">
        <v>83</v>
      </c>
      <c r="AY261" s="16" t="s">
        <v>147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83</v>
      </c>
      <c r="BK261" s="229">
        <f>ROUND(I261*H261,2)</f>
        <v>0</v>
      </c>
      <c r="BL261" s="16" t="s">
        <v>152</v>
      </c>
      <c r="BM261" s="228" t="s">
        <v>1851</v>
      </c>
    </row>
    <row r="262" s="2" customFormat="1" ht="16.5" customHeight="1">
      <c r="A262" s="37"/>
      <c r="B262" s="38"/>
      <c r="C262" s="242" t="s">
        <v>728</v>
      </c>
      <c r="D262" s="242" t="s">
        <v>158</v>
      </c>
      <c r="E262" s="243" t="s">
        <v>1852</v>
      </c>
      <c r="F262" s="244" t="s">
        <v>1853</v>
      </c>
      <c r="G262" s="245" t="s">
        <v>161</v>
      </c>
      <c r="H262" s="246">
        <v>1</v>
      </c>
      <c r="I262" s="247"/>
      <c r="J262" s="248">
        <f>ROUND(I262*H262,2)</f>
        <v>0</v>
      </c>
      <c r="K262" s="249"/>
      <c r="L262" s="250"/>
      <c r="M262" s="251" t="s">
        <v>1</v>
      </c>
      <c r="N262" s="252" t="s">
        <v>40</v>
      </c>
      <c r="O262" s="90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162</v>
      </c>
      <c r="AT262" s="228" t="s">
        <v>158</v>
      </c>
      <c r="AU262" s="228" t="s">
        <v>83</v>
      </c>
      <c r="AY262" s="16" t="s">
        <v>147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83</v>
      </c>
      <c r="BK262" s="229">
        <f>ROUND(I262*H262,2)</f>
        <v>0</v>
      </c>
      <c r="BL262" s="16" t="s">
        <v>152</v>
      </c>
      <c r="BM262" s="228" t="s">
        <v>1854</v>
      </c>
    </row>
    <row r="263" s="2" customFormat="1" ht="16.5" customHeight="1">
      <c r="A263" s="37"/>
      <c r="B263" s="38"/>
      <c r="C263" s="242" t="s">
        <v>733</v>
      </c>
      <c r="D263" s="242" t="s">
        <v>158</v>
      </c>
      <c r="E263" s="243" t="s">
        <v>1855</v>
      </c>
      <c r="F263" s="244" t="s">
        <v>1856</v>
      </c>
      <c r="G263" s="245" t="s">
        <v>161</v>
      </c>
      <c r="H263" s="246">
        <v>3</v>
      </c>
      <c r="I263" s="247"/>
      <c r="J263" s="248">
        <f>ROUND(I263*H263,2)</f>
        <v>0</v>
      </c>
      <c r="K263" s="249"/>
      <c r="L263" s="250"/>
      <c r="M263" s="251" t="s">
        <v>1</v>
      </c>
      <c r="N263" s="252" t="s">
        <v>40</v>
      </c>
      <c r="O263" s="90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162</v>
      </c>
      <c r="AT263" s="228" t="s">
        <v>158</v>
      </c>
      <c r="AU263" s="228" t="s">
        <v>83</v>
      </c>
      <c r="AY263" s="16" t="s">
        <v>147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83</v>
      </c>
      <c r="BK263" s="229">
        <f>ROUND(I263*H263,2)</f>
        <v>0</v>
      </c>
      <c r="BL263" s="16" t="s">
        <v>152</v>
      </c>
      <c r="BM263" s="228" t="s">
        <v>1857</v>
      </c>
    </row>
    <row r="264" s="2" customFormat="1" ht="16.5" customHeight="1">
      <c r="A264" s="37"/>
      <c r="B264" s="38"/>
      <c r="C264" s="216" t="s">
        <v>276</v>
      </c>
      <c r="D264" s="216" t="s">
        <v>148</v>
      </c>
      <c r="E264" s="217" t="s">
        <v>1858</v>
      </c>
      <c r="F264" s="218" t="s">
        <v>1859</v>
      </c>
      <c r="G264" s="219" t="s">
        <v>161</v>
      </c>
      <c r="H264" s="220">
        <v>5</v>
      </c>
      <c r="I264" s="221"/>
      <c r="J264" s="222">
        <f>ROUND(I264*H264,2)</f>
        <v>0</v>
      </c>
      <c r="K264" s="223"/>
      <c r="L264" s="43"/>
      <c r="M264" s="224" t="s">
        <v>1</v>
      </c>
      <c r="N264" s="225" t="s">
        <v>40</v>
      </c>
      <c r="O264" s="90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152</v>
      </c>
      <c r="AT264" s="228" t="s">
        <v>148</v>
      </c>
      <c r="AU264" s="228" t="s">
        <v>83</v>
      </c>
      <c r="AY264" s="16" t="s">
        <v>147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83</v>
      </c>
      <c r="BK264" s="229">
        <f>ROUND(I264*H264,2)</f>
        <v>0</v>
      </c>
      <c r="BL264" s="16" t="s">
        <v>152</v>
      </c>
      <c r="BM264" s="228" t="s">
        <v>1860</v>
      </c>
    </row>
    <row r="265" s="2" customFormat="1">
      <c r="A265" s="37"/>
      <c r="B265" s="38"/>
      <c r="C265" s="39"/>
      <c r="D265" s="232" t="s">
        <v>232</v>
      </c>
      <c r="E265" s="39"/>
      <c r="F265" s="264" t="s">
        <v>1861</v>
      </c>
      <c r="G265" s="39"/>
      <c r="H265" s="39"/>
      <c r="I265" s="265"/>
      <c r="J265" s="39"/>
      <c r="K265" s="39"/>
      <c r="L265" s="43"/>
      <c r="M265" s="266"/>
      <c r="N265" s="267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232</v>
      </c>
      <c r="AU265" s="16" t="s">
        <v>83</v>
      </c>
    </row>
    <row r="266" s="12" customFormat="1" ht="25.92" customHeight="1">
      <c r="A266" s="12"/>
      <c r="B266" s="202"/>
      <c r="C266" s="203"/>
      <c r="D266" s="204" t="s">
        <v>74</v>
      </c>
      <c r="E266" s="205" t="s">
        <v>373</v>
      </c>
      <c r="F266" s="205" t="s">
        <v>374</v>
      </c>
      <c r="G266" s="203"/>
      <c r="H266" s="203"/>
      <c r="I266" s="206"/>
      <c r="J266" s="207">
        <f>BK266</f>
        <v>0</v>
      </c>
      <c r="K266" s="203"/>
      <c r="L266" s="208"/>
      <c r="M266" s="209"/>
      <c r="N266" s="210"/>
      <c r="O266" s="210"/>
      <c r="P266" s="211">
        <f>P267+P275</f>
        <v>0</v>
      </c>
      <c r="Q266" s="210"/>
      <c r="R266" s="211">
        <f>R267+R275</f>
        <v>0</v>
      </c>
      <c r="S266" s="210"/>
      <c r="T266" s="212">
        <f>T267+T275</f>
        <v>0.66000000000000003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3" t="s">
        <v>83</v>
      </c>
      <c r="AT266" s="214" t="s">
        <v>74</v>
      </c>
      <c r="AU266" s="214" t="s">
        <v>75</v>
      </c>
      <c r="AY266" s="213" t="s">
        <v>147</v>
      </c>
      <c r="BK266" s="215">
        <f>BK267+BK275</f>
        <v>0</v>
      </c>
    </row>
    <row r="267" s="12" customFormat="1" ht="22.8" customHeight="1">
      <c r="A267" s="12"/>
      <c r="B267" s="202"/>
      <c r="C267" s="203"/>
      <c r="D267" s="204" t="s">
        <v>74</v>
      </c>
      <c r="E267" s="268" t="s">
        <v>200</v>
      </c>
      <c r="F267" s="268" t="s">
        <v>898</v>
      </c>
      <c r="G267" s="203"/>
      <c r="H267" s="203"/>
      <c r="I267" s="206"/>
      <c r="J267" s="269">
        <f>BK267</f>
        <v>0</v>
      </c>
      <c r="K267" s="203"/>
      <c r="L267" s="208"/>
      <c r="M267" s="209"/>
      <c r="N267" s="210"/>
      <c r="O267" s="210"/>
      <c r="P267" s="211">
        <f>SUM(P268:P274)</f>
        <v>0</v>
      </c>
      <c r="Q267" s="210"/>
      <c r="R267" s="211">
        <f>SUM(R268:R274)</f>
        <v>0</v>
      </c>
      <c r="S267" s="210"/>
      <c r="T267" s="212">
        <f>SUM(T268:T274)</f>
        <v>0.66000000000000003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3" t="s">
        <v>83</v>
      </c>
      <c r="AT267" s="214" t="s">
        <v>74</v>
      </c>
      <c r="AU267" s="214" t="s">
        <v>83</v>
      </c>
      <c r="AY267" s="213" t="s">
        <v>147</v>
      </c>
      <c r="BK267" s="215">
        <f>SUM(BK268:BK274)</f>
        <v>0</v>
      </c>
    </row>
    <row r="268" s="2" customFormat="1" ht="24.15" customHeight="1">
      <c r="A268" s="37"/>
      <c r="B268" s="38"/>
      <c r="C268" s="216" t="s">
        <v>1377</v>
      </c>
      <c r="D268" s="216" t="s">
        <v>148</v>
      </c>
      <c r="E268" s="217" t="s">
        <v>1862</v>
      </c>
      <c r="F268" s="218" t="s">
        <v>1863</v>
      </c>
      <c r="G268" s="219" t="s">
        <v>161</v>
      </c>
      <c r="H268" s="220">
        <v>33</v>
      </c>
      <c r="I268" s="221"/>
      <c r="J268" s="222">
        <f>ROUND(I268*H268,2)</f>
        <v>0</v>
      </c>
      <c r="K268" s="223"/>
      <c r="L268" s="43"/>
      <c r="M268" s="224" t="s">
        <v>1</v>
      </c>
      <c r="N268" s="225" t="s">
        <v>40</v>
      </c>
      <c r="O268" s="90"/>
      <c r="P268" s="226">
        <f>O268*H268</f>
        <v>0</v>
      </c>
      <c r="Q268" s="226">
        <v>0</v>
      </c>
      <c r="R268" s="226">
        <f>Q268*H268</f>
        <v>0</v>
      </c>
      <c r="S268" s="226">
        <v>0.0080000000000000002</v>
      </c>
      <c r="T268" s="227">
        <f>S268*H268</f>
        <v>0.26400000000000001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152</v>
      </c>
      <c r="AT268" s="228" t="s">
        <v>148</v>
      </c>
      <c r="AU268" s="228" t="s">
        <v>85</v>
      </c>
      <c r="AY268" s="16" t="s">
        <v>147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83</v>
      </c>
      <c r="BK268" s="229">
        <f>ROUND(I268*H268,2)</f>
        <v>0</v>
      </c>
      <c r="BL268" s="16" t="s">
        <v>152</v>
      </c>
      <c r="BM268" s="228" t="s">
        <v>1864</v>
      </c>
    </row>
    <row r="269" s="13" customFormat="1">
      <c r="A269" s="13"/>
      <c r="B269" s="230"/>
      <c r="C269" s="231"/>
      <c r="D269" s="232" t="s">
        <v>154</v>
      </c>
      <c r="E269" s="233" t="s">
        <v>1</v>
      </c>
      <c r="F269" s="234" t="s">
        <v>1865</v>
      </c>
      <c r="G269" s="231"/>
      <c r="H269" s="235">
        <v>9</v>
      </c>
      <c r="I269" s="236"/>
      <c r="J269" s="231"/>
      <c r="K269" s="231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154</v>
      </c>
      <c r="AU269" s="241" t="s">
        <v>85</v>
      </c>
      <c r="AV269" s="13" t="s">
        <v>85</v>
      </c>
      <c r="AW269" s="13" t="s">
        <v>32</v>
      </c>
      <c r="AX269" s="13" t="s">
        <v>75</v>
      </c>
      <c r="AY269" s="241" t="s">
        <v>147</v>
      </c>
    </row>
    <row r="270" s="13" customFormat="1">
      <c r="A270" s="13"/>
      <c r="B270" s="230"/>
      <c r="C270" s="231"/>
      <c r="D270" s="232" t="s">
        <v>154</v>
      </c>
      <c r="E270" s="233" t="s">
        <v>1</v>
      </c>
      <c r="F270" s="234" t="s">
        <v>1866</v>
      </c>
      <c r="G270" s="231"/>
      <c r="H270" s="235">
        <v>1</v>
      </c>
      <c r="I270" s="236"/>
      <c r="J270" s="231"/>
      <c r="K270" s="231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154</v>
      </c>
      <c r="AU270" s="241" t="s">
        <v>85</v>
      </c>
      <c r="AV270" s="13" t="s">
        <v>85</v>
      </c>
      <c r="AW270" s="13" t="s">
        <v>32</v>
      </c>
      <c r="AX270" s="13" t="s">
        <v>75</v>
      </c>
      <c r="AY270" s="241" t="s">
        <v>147</v>
      </c>
    </row>
    <row r="271" s="13" customFormat="1">
      <c r="A271" s="13"/>
      <c r="B271" s="230"/>
      <c r="C271" s="231"/>
      <c r="D271" s="232" t="s">
        <v>154</v>
      </c>
      <c r="E271" s="233" t="s">
        <v>1</v>
      </c>
      <c r="F271" s="234" t="s">
        <v>1867</v>
      </c>
      <c r="G271" s="231"/>
      <c r="H271" s="235">
        <v>2</v>
      </c>
      <c r="I271" s="236"/>
      <c r="J271" s="231"/>
      <c r="K271" s="231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154</v>
      </c>
      <c r="AU271" s="241" t="s">
        <v>85</v>
      </c>
      <c r="AV271" s="13" t="s">
        <v>85</v>
      </c>
      <c r="AW271" s="13" t="s">
        <v>32</v>
      </c>
      <c r="AX271" s="13" t="s">
        <v>75</v>
      </c>
      <c r="AY271" s="241" t="s">
        <v>147</v>
      </c>
    </row>
    <row r="272" s="13" customFormat="1">
      <c r="A272" s="13"/>
      <c r="B272" s="230"/>
      <c r="C272" s="231"/>
      <c r="D272" s="232" t="s">
        <v>154</v>
      </c>
      <c r="E272" s="233" t="s">
        <v>1</v>
      </c>
      <c r="F272" s="234" t="s">
        <v>1868</v>
      </c>
      <c r="G272" s="231"/>
      <c r="H272" s="235">
        <v>21</v>
      </c>
      <c r="I272" s="236"/>
      <c r="J272" s="231"/>
      <c r="K272" s="231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154</v>
      </c>
      <c r="AU272" s="241" t="s">
        <v>85</v>
      </c>
      <c r="AV272" s="13" t="s">
        <v>85</v>
      </c>
      <c r="AW272" s="13" t="s">
        <v>32</v>
      </c>
      <c r="AX272" s="13" t="s">
        <v>75</v>
      </c>
      <c r="AY272" s="241" t="s">
        <v>147</v>
      </c>
    </row>
    <row r="273" s="14" customFormat="1">
      <c r="A273" s="14"/>
      <c r="B273" s="253"/>
      <c r="C273" s="254"/>
      <c r="D273" s="232" t="s">
        <v>154</v>
      </c>
      <c r="E273" s="255" t="s">
        <v>1</v>
      </c>
      <c r="F273" s="256" t="s">
        <v>187</v>
      </c>
      <c r="G273" s="254"/>
      <c r="H273" s="257">
        <v>33</v>
      </c>
      <c r="I273" s="258"/>
      <c r="J273" s="254"/>
      <c r="K273" s="254"/>
      <c r="L273" s="259"/>
      <c r="M273" s="260"/>
      <c r="N273" s="261"/>
      <c r="O273" s="261"/>
      <c r="P273" s="261"/>
      <c r="Q273" s="261"/>
      <c r="R273" s="261"/>
      <c r="S273" s="261"/>
      <c r="T273" s="26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3" t="s">
        <v>154</v>
      </c>
      <c r="AU273" s="263" t="s">
        <v>85</v>
      </c>
      <c r="AV273" s="14" t="s">
        <v>152</v>
      </c>
      <c r="AW273" s="14" t="s">
        <v>32</v>
      </c>
      <c r="AX273" s="14" t="s">
        <v>83</v>
      </c>
      <c r="AY273" s="263" t="s">
        <v>147</v>
      </c>
    </row>
    <row r="274" s="2" customFormat="1" ht="24.15" customHeight="1">
      <c r="A274" s="37"/>
      <c r="B274" s="38"/>
      <c r="C274" s="216" t="s">
        <v>1381</v>
      </c>
      <c r="D274" s="216" t="s">
        <v>148</v>
      </c>
      <c r="E274" s="217" t="s">
        <v>1869</v>
      </c>
      <c r="F274" s="218" t="s">
        <v>1870</v>
      </c>
      <c r="G274" s="219" t="s">
        <v>183</v>
      </c>
      <c r="H274" s="220">
        <v>66</v>
      </c>
      <c r="I274" s="221"/>
      <c r="J274" s="222">
        <f>ROUND(I274*H274,2)</f>
        <v>0</v>
      </c>
      <c r="K274" s="223"/>
      <c r="L274" s="43"/>
      <c r="M274" s="224" t="s">
        <v>1</v>
      </c>
      <c r="N274" s="225" t="s">
        <v>40</v>
      </c>
      <c r="O274" s="90"/>
      <c r="P274" s="226">
        <f>O274*H274</f>
        <v>0</v>
      </c>
      <c r="Q274" s="226">
        <v>0</v>
      </c>
      <c r="R274" s="226">
        <f>Q274*H274</f>
        <v>0</v>
      </c>
      <c r="S274" s="226">
        <v>0.0060000000000000001</v>
      </c>
      <c r="T274" s="227">
        <f>S274*H274</f>
        <v>0.39600000000000002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152</v>
      </c>
      <c r="AT274" s="228" t="s">
        <v>148</v>
      </c>
      <c r="AU274" s="228" t="s">
        <v>85</v>
      </c>
      <c r="AY274" s="16" t="s">
        <v>147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83</v>
      </c>
      <c r="BK274" s="229">
        <f>ROUND(I274*H274,2)</f>
        <v>0</v>
      </c>
      <c r="BL274" s="16" t="s">
        <v>152</v>
      </c>
      <c r="BM274" s="228" t="s">
        <v>1871</v>
      </c>
    </row>
    <row r="275" s="12" customFormat="1" ht="22.8" customHeight="1">
      <c r="A275" s="12"/>
      <c r="B275" s="202"/>
      <c r="C275" s="203"/>
      <c r="D275" s="204" t="s">
        <v>74</v>
      </c>
      <c r="E275" s="268" t="s">
        <v>413</v>
      </c>
      <c r="F275" s="268" t="s">
        <v>414</v>
      </c>
      <c r="G275" s="203"/>
      <c r="H275" s="203"/>
      <c r="I275" s="206"/>
      <c r="J275" s="269">
        <f>BK275</f>
        <v>0</v>
      </c>
      <c r="K275" s="203"/>
      <c r="L275" s="208"/>
      <c r="M275" s="209"/>
      <c r="N275" s="210"/>
      <c r="O275" s="210"/>
      <c r="P275" s="211">
        <f>SUM(P276:P281)</f>
        <v>0</v>
      </c>
      <c r="Q275" s="210"/>
      <c r="R275" s="211">
        <f>SUM(R276:R281)</f>
        <v>0</v>
      </c>
      <c r="S275" s="210"/>
      <c r="T275" s="212">
        <f>SUM(T276:T281)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3" t="s">
        <v>83</v>
      </c>
      <c r="AT275" s="214" t="s">
        <v>74</v>
      </c>
      <c r="AU275" s="214" t="s">
        <v>83</v>
      </c>
      <c r="AY275" s="213" t="s">
        <v>147</v>
      </c>
      <c r="BK275" s="215">
        <f>SUM(BK276:BK281)</f>
        <v>0</v>
      </c>
    </row>
    <row r="276" s="2" customFormat="1" ht="33" customHeight="1">
      <c r="A276" s="37"/>
      <c r="B276" s="38"/>
      <c r="C276" s="216" t="s">
        <v>1385</v>
      </c>
      <c r="D276" s="216" t="s">
        <v>148</v>
      </c>
      <c r="E276" s="217" t="s">
        <v>741</v>
      </c>
      <c r="F276" s="218" t="s">
        <v>742</v>
      </c>
      <c r="G276" s="219" t="s">
        <v>296</v>
      </c>
      <c r="H276" s="220">
        <v>5.8230000000000004</v>
      </c>
      <c r="I276" s="221"/>
      <c r="J276" s="222">
        <f>ROUND(I276*H276,2)</f>
        <v>0</v>
      </c>
      <c r="K276" s="223"/>
      <c r="L276" s="43"/>
      <c r="M276" s="224" t="s">
        <v>1</v>
      </c>
      <c r="N276" s="225" t="s">
        <v>40</v>
      </c>
      <c r="O276" s="90"/>
      <c r="P276" s="226">
        <f>O276*H276</f>
        <v>0</v>
      </c>
      <c r="Q276" s="226">
        <v>0</v>
      </c>
      <c r="R276" s="226">
        <f>Q276*H276</f>
        <v>0</v>
      </c>
      <c r="S276" s="226">
        <v>0</v>
      </c>
      <c r="T276" s="22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8" t="s">
        <v>152</v>
      </c>
      <c r="AT276" s="228" t="s">
        <v>148</v>
      </c>
      <c r="AU276" s="228" t="s">
        <v>85</v>
      </c>
      <c r="AY276" s="16" t="s">
        <v>147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6" t="s">
        <v>83</v>
      </c>
      <c r="BK276" s="229">
        <f>ROUND(I276*H276,2)</f>
        <v>0</v>
      </c>
      <c r="BL276" s="16" t="s">
        <v>152</v>
      </c>
      <c r="BM276" s="228" t="s">
        <v>1872</v>
      </c>
    </row>
    <row r="277" s="2" customFormat="1" ht="24.15" customHeight="1">
      <c r="A277" s="37"/>
      <c r="B277" s="38"/>
      <c r="C277" s="216" t="s">
        <v>1389</v>
      </c>
      <c r="D277" s="216" t="s">
        <v>148</v>
      </c>
      <c r="E277" s="217" t="s">
        <v>420</v>
      </c>
      <c r="F277" s="218" t="s">
        <v>421</v>
      </c>
      <c r="G277" s="219" t="s">
        <v>296</v>
      </c>
      <c r="H277" s="220">
        <v>5.8230000000000004</v>
      </c>
      <c r="I277" s="221"/>
      <c r="J277" s="222">
        <f>ROUND(I277*H277,2)</f>
        <v>0</v>
      </c>
      <c r="K277" s="223"/>
      <c r="L277" s="43"/>
      <c r="M277" s="224" t="s">
        <v>1</v>
      </c>
      <c r="N277" s="225" t="s">
        <v>40</v>
      </c>
      <c r="O277" s="90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152</v>
      </c>
      <c r="AT277" s="228" t="s">
        <v>148</v>
      </c>
      <c r="AU277" s="228" t="s">
        <v>85</v>
      </c>
      <c r="AY277" s="16" t="s">
        <v>147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83</v>
      </c>
      <c r="BK277" s="229">
        <f>ROUND(I277*H277,2)</f>
        <v>0</v>
      </c>
      <c r="BL277" s="16" t="s">
        <v>152</v>
      </c>
      <c r="BM277" s="228" t="s">
        <v>1873</v>
      </c>
    </row>
    <row r="278" s="2" customFormat="1" ht="24.15" customHeight="1">
      <c r="A278" s="37"/>
      <c r="B278" s="38"/>
      <c r="C278" s="216" t="s">
        <v>1393</v>
      </c>
      <c r="D278" s="216" t="s">
        <v>148</v>
      </c>
      <c r="E278" s="217" t="s">
        <v>424</v>
      </c>
      <c r="F278" s="218" t="s">
        <v>425</v>
      </c>
      <c r="G278" s="219" t="s">
        <v>296</v>
      </c>
      <c r="H278" s="220">
        <v>87.344999999999999</v>
      </c>
      <c r="I278" s="221"/>
      <c r="J278" s="222">
        <f>ROUND(I278*H278,2)</f>
        <v>0</v>
      </c>
      <c r="K278" s="223"/>
      <c r="L278" s="43"/>
      <c r="M278" s="224" t="s">
        <v>1</v>
      </c>
      <c r="N278" s="225" t="s">
        <v>40</v>
      </c>
      <c r="O278" s="90"/>
      <c r="P278" s="226">
        <f>O278*H278</f>
        <v>0</v>
      </c>
      <c r="Q278" s="226">
        <v>0</v>
      </c>
      <c r="R278" s="226">
        <f>Q278*H278</f>
        <v>0</v>
      </c>
      <c r="S278" s="226">
        <v>0</v>
      </c>
      <c r="T278" s="22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8" t="s">
        <v>152</v>
      </c>
      <c r="AT278" s="228" t="s">
        <v>148</v>
      </c>
      <c r="AU278" s="228" t="s">
        <v>85</v>
      </c>
      <c r="AY278" s="16" t="s">
        <v>147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6" t="s">
        <v>83</v>
      </c>
      <c r="BK278" s="229">
        <f>ROUND(I278*H278,2)</f>
        <v>0</v>
      </c>
      <c r="BL278" s="16" t="s">
        <v>152</v>
      </c>
      <c r="BM278" s="228" t="s">
        <v>1874</v>
      </c>
    </row>
    <row r="279" s="13" customFormat="1">
      <c r="A279" s="13"/>
      <c r="B279" s="230"/>
      <c r="C279" s="231"/>
      <c r="D279" s="232" t="s">
        <v>154</v>
      </c>
      <c r="E279" s="231"/>
      <c r="F279" s="234" t="s">
        <v>1875</v>
      </c>
      <c r="G279" s="231"/>
      <c r="H279" s="235">
        <v>87.344999999999999</v>
      </c>
      <c r="I279" s="236"/>
      <c r="J279" s="231"/>
      <c r="K279" s="231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154</v>
      </c>
      <c r="AU279" s="241" t="s">
        <v>85</v>
      </c>
      <c r="AV279" s="13" t="s">
        <v>85</v>
      </c>
      <c r="AW279" s="13" t="s">
        <v>4</v>
      </c>
      <c r="AX279" s="13" t="s">
        <v>83</v>
      </c>
      <c r="AY279" s="241" t="s">
        <v>147</v>
      </c>
    </row>
    <row r="280" s="2" customFormat="1" ht="33" customHeight="1">
      <c r="A280" s="37"/>
      <c r="B280" s="38"/>
      <c r="C280" s="216" t="s">
        <v>1398</v>
      </c>
      <c r="D280" s="216" t="s">
        <v>148</v>
      </c>
      <c r="E280" s="217" t="s">
        <v>1064</v>
      </c>
      <c r="F280" s="218" t="s">
        <v>1065</v>
      </c>
      <c r="G280" s="219" t="s">
        <v>296</v>
      </c>
      <c r="H280" s="220">
        <v>0.66000000000000003</v>
      </c>
      <c r="I280" s="221"/>
      <c r="J280" s="222">
        <f>ROUND(I280*H280,2)</f>
        <v>0</v>
      </c>
      <c r="K280" s="223"/>
      <c r="L280" s="43"/>
      <c r="M280" s="224" t="s">
        <v>1</v>
      </c>
      <c r="N280" s="225" t="s">
        <v>40</v>
      </c>
      <c r="O280" s="90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152</v>
      </c>
      <c r="AT280" s="228" t="s">
        <v>148</v>
      </c>
      <c r="AU280" s="228" t="s">
        <v>85</v>
      </c>
      <c r="AY280" s="16" t="s">
        <v>147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83</v>
      </c>
      <c r="BK280" s="229">
        <f>ROUND(I280*H280,2)</f>
        <v>0</v>
      </c>
      <c r="BL280" s="16" t="s">
        <v>152</v>
      </c>
      <c r="BM280" s="228" t="s">
        <v>1876</v>
      </c>
    </row>
    <row r="281" s="2" customFormat="1" ht="33" customHeight="1">
      <c r="A281" s="37"/>
      <c r="B281" s="38"/>
      <c r="C281" s="216" t="s">
        <v>1402</v>
      </c>
      <c r="D281" s="216" t="s">
        <v>148</v>
      </c>
      <c r="E281" s="217" t="s">
        <v>429</v>
      </c>
      <c r="F281" s="218" t="s">
        <v>430</v>
      </c>
      <c r="G281" s="219" t="s">
        <v>296</v>
      </c>
      <c r="H281" s="220">
        <v>5.1630000000000003</v>
      </c>
      <c r="I281" s="221"/>
      <c r="J281" s="222">
        <f>ROUND(I281*H281,2)</f>
        <v>0</v>
      </c>
      <c r="K281" s="223"/>
      <c r="L281" s="43"/>
      <c r="M281" s="224" t="s">
        <v>1</v>
      </c>
      <c r="N281" s="225" t="s">
        <v>40</v>
      </c>
      <c r="O281" s="90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152</v>
      </c>
      <c r="AT281" s="228" t="s">
        <v>148</v>
      </c>
      <c r="AU281" s="228" t="s">
        <v>85</v>
      </c>
      <c r="AY281" s="16" t="s">
        <v>147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83</v>
      </c>
      <c r="BK281" s="229">
        <f>ROUND(I281*H281,2)</f>
        <v>0</v>
      </c>
      <c r="BL281" s="16" t="s">
        <v>152</v>
      </c>
      <c r="BM281" s="228" t="s">
        <v>1877</v>
      </c>
    </row>
    <row r="282" s="12" customFormat="1" ht="25.92" customHeight="1">
      <c r="A282" s="12"/>
      <c r="B282" s="202"/>
      <c r="C282" s="203"/>
      <c r="D282" s="204" t="s">
        <v>74</v>
      </c>
      <c r="E282" s="205" t="s">
        <v>1878</v>
      </c>
      <c r="F282" s="205" t="s">
        <v>1879</v>
      </c>
      <c r="G282" s="203"/>
      <c r="H282" s="203"/>
      <c r="I282" s="206"/>
      <c r="J282" s="207">
        <f>BK282</f>
        <v>0</v>
      </c>
      <c r="K282" s="203"/>
      <c r="L282" s="208"/>
      <c r="M282" s="209"/>
      <c r="N282" s="210"/>
      <c r="O282" s="210"/>
      <c r="P282" s="211">
        <f>SUM(P283:P285)</f>
        <v>0</v>
      </c>
      <c r="Q282" s="210"/>
      <c r="R282" s="211">
        <f>SUM(R283:R285)</f>
        <v>0</v>
      </c>
      <c r="S282" s="210"/>
      <c r="T282" s="212">
        <f>SUM(T283:T285)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3" t="s">
        <v>152</v>
      </c>
      <c r="AT282" s="214" t="s">
        <v>74</v>
      </c>
      <c r="AU282" s="214" t="s">
        <v>75</v>
      </c>
      <c r="AY282" s="213" t="s">
        <v>147</v>
      </c>
      <c r="BK282" s="215">
        <f>SUM(BK283:BK285)</f>
        <v>0</v>
      </c>
    </row>
    <row r="283" s="2" customFormat="1" ht="16.5" customHeight="1">
      <c r="A283" s="37"/>
      <c r="B283" s="38"/>
      <c r="C283" s="216" t="s">
        <v>1406</v>
      </c>
      <c r="D283" s="216" t="s">
        <v>148</v>
      </c>
      <c r="E283" s="217" t="s">
        <v>1880</v>
      </c>
      <c r="F283" s="218" t="s">
        <v>1881</v>
      </c>
      <c r="G283" s="219" t="s">
        <v>1882</v>
      </c>
      <c r="H283" s="220">
        <v>6</v>
      </c>
      <c r="I283" s="221"/>
      <c r="J283" s="222">
        <f>ROUND(I283*H283,2)</f>
        <v>0</v>
      </c>
      <c r="K283" s="223"/>
      <c r="L283" s="43"/>
      <c r="M283" s="224" t="s">
        <v>1</v>
      </c>
      <c r="N283" s="225" t="s">
        <v>40</v>
      </c>
      <c r="O283" s="90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1883</v>
      </c>
      <c r="AT283" s="228" t="s">
        <v>148</v>
      </c>
      <c r="AU283" s="228" t="s">
        <v>83</v>
      </c>
      <c r="AY283" s="16" t="s">
        <v>147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83</v>
      </c>
      <c r="BK283" s="229">
        <f>ROUND(I283*H283,2)</f>
        <v>0</v>
      </c>
      <c r="BL283" s="16" t="s">
        <v>1883</v>
      </c>
      <c r="BM283" s="228" t="s">
        <v>1884</v>
      </c>
    </row>
    <row r="284" s="2" customFormat="1" ht="16.5" customHeight="1">
      <c r="A284" s="37"/>
      <c r="B284" s="38"/>
      <c r="C284" s="216" t="s">
        <v>1410</v>
      </c>
      <c r="D284" s="216" t="s">
        <v>148</v>
      </c>
      <c r="E284" s="217" t="s">
        <v>1885</v>
      </c>
      <c r="F284" s="218" t="s">
        <v>1886</v>
      </c>
      <c r="G284" s="219" t="s">
        <v>1882</v>
      </c>
      <c r="H284" s="220">
        <v>20</v>
      </c>
      <c r="I284" s="221"/>
      <c r="J284" s="222">
        <f>ROUND(I284*H284,2)</f>
        <v>0</v>
      </c>
      <c r="K284" s="223"/>
      <c r="L284" s="43"/>
      <c r="M284" s="224" t="s">
        <v>1</v>
      </c>
      <c r="N284" s="225" t="s">
        <v>40</v>
      </c>
      <c r="O284" s="90"/>
      <c r="P284" s="226">
        <f>O284*H284</f>
        <v>0</v>
      </c>
      <c r="Q284" s="226">
        <v>0</v>
      </c>
      <c r="R284" s="226">
        <f>Q284*H284</f>
        <v>0</v>
      </c>
      <c r="S284" s="226">
        <v>0</v>
      </c>
      <c r="T284" s="22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8" t="s">
        <v>1883</v>
      </c>
      <c r="AT284" s="228" t="s">
        <v>148</v>
      </c>
      <c r="AU284" s="228" t="s">
        <v>83</v>
      </c>
      <c r="AY284" s="16" t="s">
        <v>147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6" t="s">
        <v>83</v>
      </c>
      <c r="BK284" s="229">
        <f>ROUND(I284*H284,2)</f>
        <v>0</v>
      </c>
      <c r="BL284" s="16" t="s">
        <v>1883</v>
      </c>
      <c r="BM284" s="228" t="s">
        <v>1887</v>
      </c>
    </row>
    <row r="285" s="2" customFormat="1" ht="33" customHeight="1">
      <c r="A285" s="37"/>
      <c r="B285" s="38"/>
      <c r="C285" s="216" t="s">
        <v>1414</v>
      </c>
      <c r="D285" s="216" t="s">
        <v>148</v>
      </c>
      <c r="E285" s="217" t="s">
        <v>1888</v>
      </c>
      <c r="F285" s="218" t="s">
        <v>1889</v>
      </c>
      <c r="G285" s="219" t="s">
        <v>1882</v>
      </c>
      <c r="H285" s="220">
        <v>8</v>
      </c>
      <c r="I285" s="221"/>
      <c r="J285" s="222">
        <f>ROUND(I285*H285,2)</f>
        <v>0</v>
      </c>
      <c r="K285" s="223"/>
      <c r="L285" s="43"/>
      <c r="M285" s="273" t="s">
        <v>1</v>
      </c>
      <c r="N285" s="274" t="s">
        <v>40</v>
      </c>
      <c r="O285" s="275"/>
      <c r="P285" s="276">
        <f>O285*H285</f>
        <v>0</v>
      </c>
      <c r="Q285" s="276">
        <v>0</v>
      </c>
      <c r="R285" s="276">
        <f>Q285*H285</f>
        <v>0</v>
      </c>
      <c r="S285" s="276">
        <v>0</v>
      </c>
      <c r="T285" s="27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8" t="s">
        <v>1883</v>
      </c>
      <c r="AT285" s="228" t="s">
        <v>148</v>
      </c>
      <c r="AU285" s="228" t="s">
        <v>83</v>
      </c>
      <c r="AY285" s="16" t="s">
        <v>147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6" t="s">
        <v>83</v>
      </c>
      <c r="BK285" s="229">
        <f>ROUND(I285*H285,2)</f>
        <v>0</v>
      </c>
      <c r="BL285" s="16" t="s">
        <v>1883</v>
      </c>
      <c r="BM285" s="228" t="s">
        <v>1890</v>
      </c>
    </row>
    <row r="286" s="2" customFormat="1" ht="6.96" customHeight="1">
      <c r="A286" s="37"/>
      <c r="B286" s="65"/>
      <c r="C286" s="66"/>
      <c r="D286" s="66"/>
      <c r="E286" s="66"/>
      <c r="F286" s="66"/>
      <c r="G286" s="66"/>
      <c r="H286" s="66"/>
      <c r="I286" s="66"/>
      <c r="J286" s="66"/>
      <c r="K286" s="66"/>
      <c r="L286" s="43"/>
      <c r="M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</row>
  </sheetData>
  <sheetProtection sheet="1" autoFilter="0" formatColumns="0" formatRows="0" objects="1" scenarios="1" spinCount="100000" saltValue="sbt94CKVthsRsscgyXCo01wU55c2MpDu1E/I49/F2wi/+L0I3F3C3TkkjsgYmX6RabqFw3V1wrRnom4ij11gRQ==" hashValue="qrW+zOKc8525yrGuPWrKdzqi/pYvXcZpOqwjA/6yKgEAuLxeC/H9Phv1fhHtMxCT9+sUkr/JHuW9+Wy2QwiMYA==" algorithmName="SHA-512" password="CC35"/>
  <autoFilter ref="C126:K28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HŠ a SOŠŘ Velké Meziříčí - Rekonstrukce ÚT + elektro Doní dílna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1891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25. 3. 2023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1530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ROUND((SUM(BE124:BE161)),  2)</f>
        <v>0</v>
      </c>
      <c r="G33" s="37"/>
      <c r="H33" s="37"/>
      <c r="I33" s="154">
        <v>0.20999999999999999</v>
      </c>
      <c r="J33" s="153">
        <f>ROUND(((SUM(BE124:BE161))*I33),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ROUND((SUM(BF124:BF161)),  2)</f>
        <v>0</v>
      </c>
      <c r="G34" s="37"/>
      <c r="H34" s="37"/>
      <c r="I34" s="154">
        <v>0.12</v>
      </c>
      <c r="J34" s="153">
        <f>ROUND(((SUM(BF124:BF161))*I34),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ROUND((SUM(BG124:BG161)),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ROUND((SUM(BH124:BH161)),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ROUND((SUM(BI124:BI161)),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HŠ a SOŠŘ Velké Meziříčí - Rekonstrukce ÚT + elektro Doní dílna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06 - Elektrické rozvody slaboproudé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Velké Meziříčí</v>
      </c>
      <c r="G89" s="39"/>
      <c r="H89" s="39"/>
      <c r="I89" s="31" t="s">
        <v>22</v>
      </c>
      <c r="J89" s="78" t="str">
        <f>IF(J12="","",J12)</f>
        <v>25. 3. 2023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1882/57, 586 01 Jihlava</v>
      </c>
      <c r="G91" s="39"/>
      <c r="H91" s="39"/>
      <c r="I91" s="31" t="s">
        <v>30</v>
      </c>
      <c r="J91" s="35" t="str">
        <f>E21</f>
        <v>Jaroslav Novotný, Brodská 1837/6, Žďár nad Sáz.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Marek, Brněnská 326/34, 591 01 Žďár nad Sáz.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s="9" customFormat="1" ht="24.96" customHeight="1">
      <c r="A97" s="9"/>
      <c r="B97" s="178"/>
      <c r="C97" s="179"/>
      <c r="D97" s="180" t="s">
        <v>1892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1893</v>
      </c>
      <c r="E98" s="181"/>
      <c r="F98" s="181"/>
      <c r="G98" s="181"/>
      <c r="H98" s="181"/>
      <c r="I98" s="181"/>
      <c r="J98" s="182">
        <f>J131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1894</v>
      </c>
      <c r="E99" s="181"/>
      <c r="F99" s="181"/>
      <c r="G99" s="181"/>
      <c r="H99" s="181"/>
      <c r="I99" s="181"/>
      <c r="J99" s="182">
        <f>J134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1895</v>
      </c>
      <c r="E100" s="181"/>
      <c r="F100" s="181"/>
      <c r="G100" s="181"/>
      <c r="H100" s="181"/>
      <c r="I100" s="181"/>
      <c r="J100" s="182">
        <f>J139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1896</v>
      </c>
      <c r="E101" s="181"/>
      <c r="F101" s="181"/>
      <c r="G101" s="181"/>
      <c r="H101" s="181"/>
      <c r="I101" s="181"/>
      <c r="J101" s="182">
        <f>J142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1897</v>
      </c>
      <c r="E102" s="181"/>
      <c r="F102" s="181"/>
      <c r="G102" s="181"/>
      <c r="H102" s="181"/>
      <c r="I102" s="181"/>
      <c r="J102" s="182">
        <f>J145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8"/>
      <c r="C103" s="179"/>
      <c r="D103" s="180" t="s">
        <v>1898</v>
      </c>
      <c r="E103" s="181"/>
      <c r="F103" s="181"/>
      <c r="G103" s="181"/>
      <c r="H103" s="181"/>
      <c r="I103" s="181"/>
      <c r="J103" s="182">
        <f>J151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8"/>
      <c r="C104" s="179"/>
      <c r="D104" s="180" t="s">
        <v>1538</v>
      </c>
      <c r="E104" s="181"/>
      <c r="F104" s="181"/>
      <c r="G104" s="181"/>
      <c r="H104" s="181"/>
      <c r="I104" s="181"/>
      <c r="J104" s="182">
        <f>J156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132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6.25" customHeight="1">
      <c r="A114" s="37"/>
      <c r="B114" s="38"/>
      <c r="C114" s="39"/>
      <c r="D114" s="39"/>
      <c r="E114" s="173" t="str">
        <f>E7</f>
        <v>HŠ a SOŠŘ Velké Meziříčí - Rekonstrukce ÚT + elektro Doní dílna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105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 06 - Elektrické rozvody slaboproudé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Velké Meziříčí</v>
      </c>
      <c r="G118" s="39"/>
      <c r="H118" s="39"/>
      <c r="I118" s="31" t="s">
        <v>22</v>
      </c>
      <c r="J118" s="78" t="str">
        <f>IF(J12="","",J12)</f>
        <v>25. 3. 2023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40.05" customHeight="1">
      <c r="A120" s="37"/>
      <c r="B120" s="38"/>
      <c r="C120" s="31" t="s">
        <v>24</v>
      </c>
      <c r="D120" s="39"/>
      <c r="E120" s="39"/>
      <c r="F120" s="26" t="str">
        <f>E15</f>
        <v>Kraj Vysočina, Žižkova 1882/57, 586 01 Jihlava</v>
      </c>
      <c r="G120" s="39"/>
      <c r="H120" s="39"/>
      <c r="I120" s="31" t="s">
        <v>30</v>
      </c>
      <c r="J120" s="35" t="str">
        <f>E21</f>
        <v>Jaroslav Novotný, Brodská 1837/6, Žďár nad Sáz.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40.05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31" t="s">
        <v>33</v>
      </c>
      <c r="J121" s="35" t="str">
        <f>E24</f>
        <v>Filip Marek, Brněnská 326/34, 591 01 Žďár nad Sáz.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133</v>
      </c>
      <c r="D123" s="193" t="s">
        <v>60</v>
      </c>
      <c r="E123" s="193" t="s">
        <v>56</v>
      </c>
      <c r="F123" s="193" t="s">
        <v>57</v>
      </c>
      <c r="G123" s="193" t="s">
        <v>134</v>
      </c>
      <c r="H123" s="193" t="s">
        <v>135</v>
      </c>
      <c r="I123" s="193" t="s">
        <v>136</v>
      </c>
      <c r="J123" s="194" t="s">
        <v>109</v>
      </c>
      <c r="K123" s="195" t="s">
        <v>137</v>
      </c>
      <c r="L123" s="196"/>
      <c r="M123" s="99" t="s">
        <v>1</v>
      </c>
      <c r="N123" s="100" t="s">
        <v>39</v>
      </c>
      <c r="O123" s="100" t="s">
        <v>138</v>
      </c>
      <c r="P123" s="100" t="s">
        <v>139</v>
      </c>
      <c r="Q123" s="100" t="s">
        <v>140</v>
      </c>
      <c r="R123" s="100" t="s">
        <v>141</v>
      </c>
      <c r="S123" s="100" t="s">
        <v>142</v>
      </c>
      <c r="T123" s="101" t="s">
        <v>143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144</v>
      </c>
      <c r="D124" s="39"/>
      <c r="E124" s="39"/>
      <c r="F124" s="39"/>
      <c r="G124" s="39"/>
      <c r="H124" s="39"/>
      <c r="I124" s="39"/>
      <c r="J124" s="197">
        <f>BK124</f>
        <v>0</v>
      </c>
      <c r="K124" s="39"/>
      <c r="L124" s="43"/>
      <c r="M124" s="102"/>
      <c r="N124" s="198"/>
      <c r="O124" s="103"/>
      <c r="P124" s="199">
        <f>P125+P131+P134+P139+P142+P145+P151+P156</f>
        <v>0</v>
      </c>
      <c r="Q124" s="103"/>
      <c r="R124" s="199">
        <f>R125+R131+R134+R139+R142+R145+R151+R156</f>
        <v>0.0035999999999999999</v>
      </c>
      <c r="S124" s="103"/>
      <c r="T124" s="200">
        <f>T125+T131+T134+T139+T142+T145+T151+T156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74</v>
      </c>
      <c r="AU124" s="16" t="s">
        <v>111</v>
      </c>
      <c r="BK124" s="201">
        <f>BK125+BK131+BK134+BK139+BK142+BK145+BK151+BK156</f>
        <v>0</v>
      </c>
    </row>
    <row r="125" s="12" customFormat="1" ht="25.92" customHeight="1">
      <c r="A125" s="12"/>
      <c r="B125" s="202"/>
      <c r="C125" s="203"/>
      <c r="D125" s="204" t="s">
        <v>74</v>
      </c>
      <c r="E125" s="205" t="s">
        <v>1899</v>
      </c>
      <c r="F125" s="205" t="s">
        <v>1568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SUM(P126:P130)</f>
        <v>0</v>
      </c>
      <c r="Q125" s="210"/>
      <c r="R125" s="211">
        <f>SUM(R126:R130)</f>
        <v>0</v>
      </c>
      <c r="S125" s="210"/>
      <c r="T125" s="212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74</v>
      </c>
      <c r="AU125" s="214" t="s">
        <v>75</v>
      </c>
      <c r="AY125" s="213" t="s">
        <v>147</v>
      </c>
      <c r="BK125" s="215">
        <f>SUM(BK126:BK130)</f>
        <v>0</v>
      </c>
    </row>
    <row r="126" s="2" customFormat="1" ht="16.5" customHeight="1">
      <c r="A126" s="37"/>
      <c r="B126" s="38"/>
      <c r="C126" s="216" t="s">
        <v>83</v>
      </c>
      <c r="D126" s="216" t="s">
        <v>148</v>
      </c>
      <c r="E126" s="217" t="s">
        <v>1569</v>
      </c>
      <c r="F126" s="218" t="s">
        <v>1570</v>
      </c>
      <c r="G126" s="219" t="s">
        <v>1549</v>
      </c>
      <c r="H126" s="220">
        <v>1</v>
      </c>
      <c r="I126" s="221"/>
      <c r="J126" s="222">
        <f>ROUND(I126*H126,2)</f>
        <v>0</v>
      </c>
      <c r="K126" s="223"/>
      <c r="L126" s="43"/>
      <c r="M126" s="224" t="s">
        <v>1</v>
      </c>
      <c r="N126" s="225" t="s">
        <v>40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152</v>
      </c>
      <c r="AT126" s="228" t="s">
        <v>148</v>
      </c>
      <c r="AU126" s="228" t="s">
        <v>83</v>
      </c>
      <c r="AY126" s="16" t="s">
        <v>147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83</v>
      </c>
      <c r="BK126" s="229">
        <f>ROUND(I126*H126,2)</f>
        <v>0</v>
      </c>
      <c r="BL126" s="16" t="s">
        <v>152</v>
      </c>
      <c r="BM126" s="228" t="s">
        <v>1900</v>
      </c>
    </row>
    <row r="127" s="2" customFormat="1" ht="16.5" customHeight="1">
      <c r="A127" s="37"/>
      <c r="B127" s="38"/>
      <c r="C127" s="216" t="s">
        <v>85</v>
      </c>
      <c r="D127" s="216" t="s">
        <v>148</v>
      </c>
      <c r="E127" s="217" t="s">
        <v>1572</v>
      </c>
      <c r="F127" s="218" t="s">
        <v>1573</v>
      </c>
      <c r="G127" s="219" t="s">
        <v>1549</v>
      </c>
      <c r="H127" s="220">
        <v>1</v>
      </c>
      <c r="I127" s="221"/>
      <c r="J127" s="222">
        <f>ROUND(I127*H127,2)</f>
        <v>0</v>
      </c>
      <c r="K127" s="223"/>
      <c r="L127" s="43"/>
      <c r="M127" s="224" t="s">
        <v>1</v>
      </c>
      <c r="N127" s="225" t="s">
        <v>40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152</v>
      </c>
      <c r="AT127" s="228" t="s">
        <v>148</v>
      </c>
      <c r="AU127" s="228" t="s">
        <v>83</v>
      </c>
      <c r="AY127" s="16" t="s">
        <v>147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83</v>
      </c>
      <c r="BK127" s="229">
        <f>ROUND(I127*H127,2)</f>
        <v>0</v>
      </c>
      <c r="BL127" s="16" t="s">
        <v>152</v>
      </c>
      <c r="BM127" s="228" t="s">
        <v>1901</v>
      </c>
    </row>
    <row r="128" s="2" customFormat="1" ht="44.25" customHeight="1">
      <c r="A128" s="37"/>
      <c r="B128" s="38"/>
      <c r="C128" s="216" t="s">
        <v>164</v>
      </c>
      <c r="D128" s="216" t="s">
        <v>148</v>
      </c>
      <c r="E128" s="217" t="s">
        <v>1578</v>
      </c>
      <c r="F128" s="218" t="s">
        <v>1579</v>
      </c>
      <c r="G128" s="219" t="s">
        <v>456</v>
      </c>
      <c r="H128" s="220">
        <v>1</v>
      </c>
      <c r="I128" s="221"/>
      <c r="J128" s="222">
        <f>ROUND(I128*H128,2)</f>
        <v>0</v>
      </c>
      <c r="K128" s="223"/>
      <c r="L128" s="43"/>
      <c r="M128" s="224" t="s">
        <v>1</v>
      </c>
      <c r="N128" s="225" t="s">
        <v>40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152</v>
      </c>
      <c r="AT128" s="228" t="s">
        <v>148</v>
      </c>
      <c r="AU128" s="228" t="s">
        <v>83</v>
      </c>
      <c r="AY128" s="16" t="s">
        <v>147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83</v>
      </c>
      <c r="BK128" s="229">
        <f>ROUND(I128*H128,2)</f>
        <v>0</v>
      </c>
      <c r="BL128" s="16" t="s">
        <v>152</v>
      </c>
      <c r="BM128" s="228" t="s">
        <v>1902</v>
      </c>
    </row>
    <row r="129" s="2" customFormat="1">
      <c r="A129" s="37"/>
      <c r="B129" s="38"/>
      <c r="C129" s="39"/>
      <c r="D129" s="232" t="s">
        <v>232</v>
      </c>
      <c r="E129" s="39"/>
      <c r="F129" s="264" t="s">
        <v>1903</v>
      </c>
      <c r="G129" s="39"/>
      <c r="H129" s="39"/>
      <c r="I129" s="265"/>
      <c r="J129" s="39"/>
      <c r="K129" s="39"/>
      <c r="L129" s="43"/>
      <c r="M129" s="266"/>
      <c r="N129" s="267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232</v>
      </c>
      <c r="AU129" s="16" t="s">
        <v>83</v>
      </c>
    </row>
    <row r="130" s="2" customFormat="1" ht="49.05" customHeight="1">
      <c r="A130" s="37"/>
      <c r="B130" s="38"/>
      <c r="C130" s="216" t="s">
        <v>152</v>
      </c>
      <c r="D130" s="216" t="s">
        <v>148</v>
      </c>
      <c r="E130" s="217" t="s">
        <v>1581</v>
      </c>
      <c r="F130" s="218" t="s">
        <v>1582</v>
      </c>
      <c r="G130" s="219" t="s">
        <v>456</v>
      </c>
      <c r="H130" s="220">
        <v>1</v>
      </c>
      <c r="I130" s="221"/>
      <c r="J130" s="222">
        <f>ROUND(I130*H130,2)</f>
        <v>0</v>
      </c>
      <c r="K130" s="223"/>
      <c r="L130" s="43"/>
      <c r="M130" s="224" t="s">
        <v>1</v>
      </c>
      <c r="N130" s="225" t="s">
        <v>40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152</v>
      </c>
      <c r="AT130" s="228" t="s">
        <v>148</v>
      </c>
      <c r="AU130" s="228" t="s">
        <v>83</v>
      </c>
      <c r="AY130" s="16" t="s">
        <v>147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83</v>
      </c>
      <c r="BK130" s="229">
        <f>ROUND(I130*H130,2)</f>
        <v>0</v>
      </c>
      <c r="BL130" s="16" t="s">
        <v>152</v>
      </c>
      <c r="BM130" s="228" t="s">
        <v>1904</v>
      </c>
    </row>
    <row r="131" s="12" customFormat="1" ht="25.92" customHeight="1">
      <c r="A131" s="12"/>
      <c r="B131" s="202"/>
      <c r="C131" s="203"/>
      <c r="D131" s="204" t="s">
        <v>74</v>
      </c>
      <c r="E131" s="205" t="s">
        <v>1905</v>
      </c>
      <c r="F131" s="205" t="s">
        <v>1906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SUM(P132:P133)</f>
        <v>0</v>
      </c>
      <c r="Q131" s="210"/>
      <c r="R131" s="211">
        <f>SUM(R132:R133)</f>
        <v>0</v>
      </c>
      <c r="S131" s="210"/>
      <c r="T131" s="212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83</v>
      </c>
      <c r="AT131" s="214" t="s">
        <v>74</v>
      </c>
      <c r="AU131" s="214" t="s">
        <v>75</v>
      </c>
      <c r="AY131" s="213" t="s">
        <v>147</v>
      </c>
      <c r="BK131" s="215">
        <f>SUM(BK132:BK133)</f>
        <v>0</v>
      </c>
    </row>
    <row r="132" s="2" customFormat="1" ht="24.15" customHeight="1">
      <c r="A132" s="37"/>
      <c r="B132" s="38"/>
      <c r="C132" s="216" t="s">
        <v>174</v>
      </c>
      <c r="D132" s="216" t="s">
        <v>148</v>
      </c>
      <c r="E132" s="217" t="s">
        <v>1907</v>
      </c>
      <c r="F132" s="218" t="s">
        <v>1908</v>
      </c>
      <c r="G132" s="219" t="s">
        <v>161</v>
      </c>
      <c r="H132" s="220">
        <v>1</v>
      </c>
      <c r="I132" s="221"/>
      <c r="J132" s="222">
        <f>ROUND(I132*H132,2)</f>
        <v>0</v>
      </c>
      <c r="K132" s="223"/>
      <c r="L132" s="43"/>
      <c r="M132" s="224" t="s">
        <v>1</v>
      </c>
      <c r="N132" s="225" t="s">
        <v>40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152</v>
      </c>
      <c r="AT132" s="228" t="s">
        <v>148</v>
      </c>
      <c r="AU132" s="228" t="s">
        <v>83</v>
      </c>
      <c r="AY132" s="16" t="s">
        <v>147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83</v>
      </c>
      <c r="BK132" s="229">
        <f>ROUND(I132*H132,2)</f>
        <v>0</v>
      </c>
      <c r="BL132" s="16" t="s">
        <v>152</v>
      </c>
      <c r="BM132" s="228" t="s">
        <v>1909</v>
      </c>
    </row>
    <row r="133" s="2" customFormat="1">
      <c r="A133" s="37"/>
      <c r="B133" s="38"/>
      <c r="C133" s="39"/>
      <c r="D133" s="232" t="s">
        <v>232</v>
      </c>
      <c r="E133" s="39"/>
      <c r="F133" s="264" t="s">
        <v>1910</v>
      </c>
      <c r="G133" s="39"/>
      <c r="H133" s="39"/>
      <c r="I133" s="265"/>
      <c r="J133" s="39"/>
      <c r="K133" s="39"/>
      <c r="L133" s="43"/>
      <c r="M133" s="266"/>
      <c r="N133" s="267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232</v>
      </c>
      <c r="AU133" s="16" t="s">
        <v>83</v>
      </c>
    </row>
    <row r="134" s="12" customFormat="1" ht="25.92" customHeight="1">
      <c r="A134" s="12"/>
      <c r="B134" s="202"/>
      <c r="C134" s="203"/>
      <c r="D134" s="204" t="s">
        <v>74</v>
      </c>
      <c r="E134" s="205" t="s">
        <v>1911</v>
      </c>
      <c r="F134" s="205" t="s">
        <v>1912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SUM(P135:P138)</f>
        <v>0</v>
      </c>
      <c r="Q134" s="210"/>
      <c r="R134" s="211">
        <f>SUM(R135:R138)</f>
        <v>0.0020999999999999999</v>
      </c>
      <c r="S134" s="210"/>
      <c r="T134" s="212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83</v>
      </c>
      <c r="AT134" s="214" t="s">
        <v>74</v>
      </c>
      <c r="AU134" s="214" t="s">
        <v>75</v>
      </c>
      <c r="AY134" s="213" t="s">
        <v>147</v>
      </c>
      <c r="BK134" s="215">
        <f>SUM(BK135:BK138)</f>
        <v>0</v>
      </c>
    </row>
    <row r="135" s="2" customFormat="1" ht="16.5" customHeight="1">
      <c r="A135" s="37"/>
      <c r="B135" s="38"/>
      <c r="C135" s="216" t="s">
        <v>180</v>
      </c>
      <c r="D135" s="216" t="s">
        <v>148</v>
      </c>
      <c r="E135" s="217" t="s">
        <v>1913</v>
      </c>
      <c r="F135" s="218" t="s">
        <v>1914</v>
      </c>
      <c r="G135" s="219" t="s">
        <v>161</v>
      </c>
      <c r="H135" s="220">
        <v>14</v>
      </c>
      <c r="I135" s="221"/>
      <c r="J135" s="222">
        <f>ROUND(I135*H135,2)</f>
        <v>0</v>
      </c>
      <c r="K135" s="223"/>
      <c r="L135" s="43"/>
      <c r="M135" s="224" t="s">
        <v>1</v>
      </c>
      <c r="N135" s="225" t="s">
        <v>40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152</v>
      </c>
      <c r="AT135" s="228" t="s">
        <v>148</v>
      </c>
      <c r="AU135" s="228" t="s">
        <v>83</v>
      </c>
      <c r="AY135" s="16" t="s">
        <v>147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83</v>
      </c>
      <c r="BK135" s="229">
        <f>ROUND(I135*H135,2)</f>
        <v>0</v>
      </c>
      <c r="BL135" s="16" t="s">
        <v>152</v>
      </c>
      <c r="BM135" s="228" t="s">
        <v>1915</v>
      </c>
    </row>
    <row r="136" s="2" customFormat="1" ht="21.75" customHeight="1">
      <c r="A136" s="37"/>
      <c r="B136" s="38"/>
      <c r="C136" s="242" t="s">
        <v>188</v>
      </c>
      <c r="D136" s="242" t="s">
        <v>158</v>
      </c>
      <c r="E136" s="243" t="s">
        <v>1916</v>
      </c>
      <c r="F136" s="244" t="s">
        <v>1917</v>
      </c>
      <c r="G136" s="245" t="s">
        <v>161</v>
      </c>
      <c r="H136" s="246">
        <v>14</v>
      </c>
      <c r="I136" s="247"/>
      <c r="J136" s="248">
        <f>ROUND(I136*H136,2)</f>
        <v>0</v>
      </c>
      <c r="K136" s="249"/>
      <c r="L136" s="250"/>
      <c r="M136" s="251" t="s">
        <v>1</v>
      </c>
      <c r="N136" s="252" t="s">
        <v>40</v>
      </c>
      <c r="O136" s="90"/>
      <c r="P136" s="226">
        <f>O136*H136</f>
        <v>0</v>
      </c>
      <c r="Q136" s="226">
        <v>0.00014999999999999999</v>
      </c>
      <c r="R136" s="226">
        <f>Q136*H136</f>
        <v>0.0020999999999999999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162</v>
      </c>
      <c r="AT136" s="228" t="s">
        <v>158</v>
      </c>
      <c r="AU136" s="228" t="s">
        <v>83</v>
      </c>
      <c r="AY136" s="16" t="s">
        <v>147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83</v>
      </c>
      <c r="BK136" s="229">
        <f>ROUND(I136*H136,2)</f>
        <v>0</v>
      </c>
      <c r="BL136" s="16" t="s">
        <v>152</v>
      </c>
      <c r="BM136" s="228" t="s">
        <v>1918</v>
      </c>
    </row>
    <row r="137" s="2" customFormat="1" ht="24.15" customHeight="1">
      <c r="A137" s="37"/>
      <c r="B137" s="38"/>
      <c r="C137" s="216" t="s">
        <v>162</v>
      </c>
      <c r="D137" s="216" t="s">
        <v>148</v>
      </c>
      <c r="E137" s="217" t="s">
        <v>1919</v>
      </c>
      <c r="F137" s="218" t="s">
        <v>1920</v>
      </c>
      <c r="G137" s="219" t="s">
        <v>161</v>
      </c>
      <c r="H137" s="220">
        <v>14</v>
      </c>
      <c r="I137" s="221"/>
      <c r="J137" s="222">
        <f>ROUND(I137*H137,2)</f>
        <v>0</v>
      </c>
      <c r="K137" s="223"/>
      <c r="L137" s="43"/>
      <c r="M137" s="224" t="s">
        <v>1</v>
      </c>
      <c r="N137" s="225" t="s">
        <v>40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152</v>
      </c>
      <c r="AT137" s="228" t="s">
        <v>148</v>
      </c>
      <c r="AU137" s="228" t="s">
        <v>83</v>
      </c>
      <c r="AY137" s="16" t="s">
        <v>147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83</v>
      </c>
      <c r="BK137" s="229">
        <f>ROUND(I137*H137,2)</f>
        <v>0</v>
      </c>
      <c r="BL137" s="16" t="s">
        <v>152</v>
      </c>
      <c r="BM137" s="228" t="s">
        <v>1921</v>
      </c>
    </row>
    <row r="138" s="2" customFormat="1" ht="21.75" customHeight="1">
      <c r="A138" s="37"/>
      <c r="B138" s="38"/>
      <c r="C138" s="216" t="s">
        <v>200</v>
      </c>
      <c r="D138" s="216" t="s">
        <v>148</v>
      </c>
      <c r="E138" s="217" t="s">
        <v>1922</v>
      </c>
      <c r="F138" s="218" t="s">
        <v>1923</v>
      </c>
      <c r="G138" s="219" t="s">
        <v>161</v>
      </c>
      <c r="H138" s="220">
        <v>1</v>
      </c>
      <c r="I138" s="221"/>
      <c r="J138" s="222">
        <f>ROUND(I138*H138,2)</f>
        <v>0</v>
      </c>
      <c r="K138" s="223"/>
      <c r="L138" s="43"/>
      <c r="M138" s="224" t="s">
        <v>1</v>
      </c>
      <c r="N138" s="225" t="s">
        <v>40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152</v>
      </c>
      <c r="AT138" s="228" t="s">
        <v>148</v>
      </c>
      <c r="AU138" s="228" t="s">
        <v>83</v>
      </c>
      <c r="AY138" s="16" t="s">
        <v>147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83</v>
      </c>
      <c r="BK138" s="229">
        <f>ROUND(I138*H138,2)</f>
        <v>0</v>
      </c>
      <c r="BL138" s="16" t="s">
        <v>152</v>
      </c>
      <c r="BM138" s="228" t="s">
        <v>1924</v>
      </c>
    </row>
    <row r="139" s="12" customFormat="1" ht="25.92" customHeight="1">
      <c r="A139" s="12"/>
      <c r="B139" s="202"/>
      <c r="C139" s="203"/>
      <c r="D139" s="204" t="s">
        <v>74</v>
      </c>
      <c r="E139" s="205" t="s">
        <v>1925</v>
      </c>
      <c r="F139" s="205" t="s">
        <v>1926</v>
      </c>
      <c r="G139" s="203"/>
      <c r="H139" s="203"/>
      <c r="I139" s="206"/>
      <c r="J139" s="207">
        <f>BK139</f>
        <v>0</v>
      </c>
      <c r="K139" s="203"/>
      <c r="L139" s="208"/>
      <c r="M139" s="209"/>
      <c r="N139" s="210"/>
      <c r="O139" s="210"/>
      <c r="P139" s="211">
        <f>SUM(P140:P141)</f>
        <v>0</v>
      </c>
      <c r="Q139" s="210"/>
      <c r="R139" s="211">
        <f>SUM(R140:R141)</f>
        <v>0</v>
      </c>
      <c r="S139" s="210"/>
      <c r="T139" s="212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83</v>
      </c>
      <c r="AT139" s="214" t="s">
        <v>74</v>
      </c>
      <c r="AU139" s="214" t="s">
        <v>75</v>
      </c>
      <c r="AY139" s="213" t="s">
        <v>147</v>
      </c>
      <c r="BK139" s="215">
        <f>SUM(BK140:BK141)</f>
        <v>0</v>
      </c>
    </row>
    <row r="140" s="2" customFormat="1" ht="16.5" customHeight="1">
      <c r="A140" s="37"/>
      <c r="B140" s="38"/>
      <c r="C140" s="216" t="s">
        <v>207</v>
      </c>
      <c r="D140" s="216" t="s">
        <v>148</v>
      </c>
      <c r="E140" s="217" t="s">
        <v>1927</v>
      </c>
      <c r="F140" s="218" t="s">
        <v>1928</v>
      </c>
      <c r="G140" s="219" t="s">
        <v>161</v>
      </c>
      <c r="H140" s="220">
        <v>1</v>
      </c>
      <c r="I140" s="221"/>
      <c r="J140" s="222">
        <f>ROUND(I140*H140,2)</f>
        <v>0</v>
      </c>
      <c r="K140" s="223"/>
      <c r="L140" s="43"/>
      <c r="M140" s="224" t="s">
        <v>1</v>
      </c>
      <c r="N140" s="225" t="s">
        <v>40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152</v>
      </c>
      <c r="AT140" s="228" t="s">
        <v>148</v>
      </c>
      <c r="AU140" s="228" t="s">
        <v>83</v>
      </c>
      <c r="AY140" s="16" t="s">
        <v>147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83</v>
      </c>
      <c r="BK140" s="229">
        <f>ROUND(I140*H140,2)</f>
        <v>0</v>
      </c>
      <c r="BL140" s="16" t="s">
        <v>152</v>
      </c>
      <c r="BM140" s="228" t="s">
        <v>1929</v>
      </c>
    </row>
    <row r="141" s="2" customFormat="1" ht="24.15" customHeight="1">
      <c r="A141" s="37"/>
      <c r="B141" s="38"/>
      <c r="C141" s="242" t="s">
        <v>213</v>
      </c>
      <c r="D141" s="242" t="s">
        <v>158</v>
      </c>
      <c r="E141" s="243" t="s">
        <v>1930</v>
      </c>
      <c r="F141" s="244" t="s">
        <v>1931</v>
      </c>
      <c r="G141" s="245" t="s">
        <v>161</v>
      </c>
      <c r="H141" s="246">
        <v>1</v>
      </c>
      <c r="I141" s="247"/>
      <c r="J141" s="248">
        <f>ROUND(I141*H141,2)</f>
        <v>0</v>
      </c>
      <c r="K141" s="249"/>
      <c r="L141" s="250"/>
      <c r="M141" s="251" t="s">
        <v>1</v>
      </c>
      <c r="N141" s="252" t="s">
        <v>40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162</v>
      </c>
      <c r="AT141" s="228" t="s">
        <v>158</v>
      </c>
      <c r="AU141" s="228" t="s">
        <v>83</v>
      </c>
      <c r="AY141" s="16" t="s">
        <v>147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83</v>
      </c>
      <c r="BK141" s="229">
        <f>ROUND(I141*H141,2)</f>
        <v>0</v>
      </c>
      <c r="BL141" s="16" t="s">
        <v>152</v>
      </c>
      <c r="BM141" s="228" t="s">
        <v>1932</v>
      </c>
    </row>
    <row r="142" s="12" customFormat="1" ht="25.92" customHeight="1">
      <c r="A142" s="12"/>
      <c r="B142" s="202"/>
      <c r="C142" s="203"/>
      <c r="D142" s="204" t="s">
        <v>74</v>
      </c>
      <c r="E142" s="205" t="s">
        <v>1933</v>
      </c>
      <c r="F142" s="205" t="s">
        <v>1934</v>
      </c>
      <c r="G142" s="203"/>
      <c r="H142" s="203"/>
      <c r="I142" s="206"/>
      <c r="J142" s="207">
        <f>BK142</f>
        <v>0</v>
      </c>
      <c r="K142" s="203"/>
      <c r="L142" s="208"/>
      <c r="M142" s="209"/>
      <c r="N142" s="210"/>
      <c r="O142" s="210"/>
      <c r="P142" s="211">
        <f>SUM(P143:P144)</f>
        <v>0</v>
      </c>
      <c r="Q142" s="210"/>
      <c r="R142" s="211">
        <f>SUM(R143:R144)</f>
        <v>0</v>
      </c>
      <c r="S142" s="210"/>
      <c r="T142" s="212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83</v>
      </c>
      <c r="AT142" s="214" t="s">
        <v>74</v>
      </c>
      <c r="AU142" s="214" t="s">
        <v>75</v>
      </c>
      <c r="AY142" s="213" t="s">
        <v>147</v>
      </c>
      <c r="BK142" s="215">
        <f>SUM(BK143:BK144)</f>
        <v>0</v>
      </c>
    </row>
    <row r="143" s="2" customFormat="1" ht="49.05" customHeight="1">
      <c r="A143" s="37"/>
      <c r="B143" s="38"/>
      <c r="C143" s="216" t="s">
        <v>8</v>
      </c>
      <c r="D143" s="216" t="s">
        <v>148</v>
      </c>
      <c r="E143" s="217" t="s">
        <v>1935</v>
      </c>
      <c r="F143" s="218" t="s">
        <v>1936</v>
      </c>
      <c r="G143" s="219" t="s">
        <v>183</v>
      </c>
      <c r="H143" s="220">
        <v>240</v>
      </c>
      <c r="I143" s="221"/>
      <c r="J143" s="222">
        <f>ROUND(I143*H143,2)</f>
        <v>0</v>
      </c>
      <c r="K143" s="223"/>
      <c r="L143" s="43"/>
      <c r="M143" s="224" t="s">
        <v>1</v>
      </c>
      <c r="N143" s="225" t="s">
        <v>40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152</v>
      </c>
      <c r="AT143" s="228" t="s">
        <v>148</v>
      </c>
      <c r="AU143" s="228" t="s">
        <v>83</v>
      </c>
      <c r="AY143" s="16" t="s">
        <v>147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152</v>
      </c>
      <c r="BM143" s="228" t="s">
        <v>1937</v>
      </c>
    </row>
    <row r="144" s="2" customFormat="1">
      <c r="A144" s="37"/>
      <c r="B144" s="38"/>
      <c r="C144" s="39"/>
      <c r="D144" s="232" t="s">
        <v>232</v>
      </c>
      <c r="E144" s="39"/>
      <c r="F144" s="264" t="s">
        <v>357</v>
      </c>
      <c r="G144" s="39"/>
      <c r="H144" s="39"/>
      <c r="I144" s="265"/>
      <c r="J144" s="39"/>
      <c r="K144" s="39"/>
      <c r="L144" s="43"/>
      <c r="M144" s="266"/>
      <c r="N144" s="267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232</v>
      </c>
      <c r="AU144" s="16" t="s">
        <v>83</v>
      </c>
    </row>
    <row r="145" s="12" customFormat="1" ht="25.92" customHeight="1">
      <c r="A145" s="12"/>
      <c r="B145" s="202"/>
      <c r="C145" s="203"/>
      <c r="D145" s="204" t="s">
        <v>74</v>
      </c>
      <c r="E145" s="205" t="s">
        <v>1938</v>
      </c>
      <c r="F145" s="205" t="s">
        <v>1719</v>
      </c>
      <c r="G145" s="203"/>
      <c r="H145" s="203"/>
      <c r="I145" s="206"/>
      <c r="J145" s="207">
        <f>BK145</f>
        <v>0</v>
      </c>
      <c r="K145" s="203"/>
      <c r="L145" s="208"/>
      <c r="M145" s="209"/>
      <c r="N145" s="210"/>
      <c r="O145" s="210"/>
      <c r="P145" s="211">
        <f>SUM(P146:P150)</f>
        <v>0</v>
      </c>
      <c r="Q145" s="210"/>
      <c r="R145" s="211">
        <f>SUM(R146:R150)</f>
        <v>0.0014999999999999998</v>
      </c>
      <c r="S145" s="210"/>
      <c r="T145" s="212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83</v>
      </c>
      <c r="AT145" s="214" t="s">
        <v>74</v>
      </c>
      <c r="AU145" s="214" t="s">
        <v>75</v>
      </c>
      <c r="AY145" s="213" t="s">
        <v>147</v>
      </c>
      <c r="BK145" s="215">
        <f>SUM(BK146:BK150)</f>
        <v>0</v>
      </c>
    </row>
    <row r="146" s="2" customFormat="1" ht="49.05" customHeight="1">
      <c r="A146" s="37"/>
      <c r="B146" s="38"/>
      <c r="C146" s="216" t="s">
        <v>222</v>
      </c>
      <c r="D146" s="216" t="s">
        <v>148</v>
      </c>
      <c r="E146" s="217" t="s">
        <v>1754</v>
      </c>
      <c r="F146" s="218" t="s">
        <v>1755</v>
      </c>
      <c r="G146" s="219" t="s">
        <v>161</v>
      </c>
      <c r="H146" s="220">
        <v>20</v>
      </c>
      <c r="I146" s="221"/>
      <c r="J146" s="222">
        <f>ROUND(I146*H146,2)</f>
        <v>0</v>
      </c>
      <c r="K146" s="223"/>
      <c r="L146" s="43"/>
      <c r="M146" s="224" t="s">
        <v>1</v>
      </c>
      <c r="N146" s="225" t="s">
        <v>40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152</v>
      </c>
      <c r="AT146" s="228" t="s">
        <v>148</v>
      </c>
      <c r="AU146" s="228" t="s">
        <v>83</v>
      </c>
      <c r="AY146" s="16" t="s">
        <v>147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83</v>
      </c>
      <c r="BK146" s="229">
        <f>ROUND(I146*H146,2)</f>
        <v>0</v>
      </c>
      <c r="BL146" s="16" t="s">
        <v>152</v>
      </c>
      <c r="BM146" s="228" t="s">
        <v>1939</v>
      </c>
    </row>
    <row r="147" s="2" customFormat="1" ht="21.75" customHeight="1">
      <c r="A147" s="37"/>
      <c r="B147" s="38"/>
      <c r="C147" s="242" t="s">
        <v>228</v>
      </c>
      <c r="D147" s="242" t="s">
        <v>158</v>
      </c>
      <c r="E147" s="243" t="s">
        <v>1940</v>
      </c>
      <c r="F147" s="244" t="s">
        <v>1941</v>
      </c>
      <c r="G147" s="245" t="s">
        <v>161</v>
      </c>
      <c r="H147" s="246">
        <v>20</v>
      </c>
      <c r="I147" s="247"/>
      <c r="J147" s="248">
        <f>ROUND(I147*H147,2)</f>
        <v>0</v>
      </c>
      <c r="K147" s="249"/>
      <c r="L147" s="250"/>
      <c r="M147" s="251" t="s">
        <v>1</v>
      </c>
      <c r="N147" s="252" t="s">
        <v>40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162</v>
      </c>
      <c r="AT147" s="228" t="s">
        <v>158</v>
      </c>
      <c r="AU147" s="228" t="s">
        <v>83</v>
      </c>
      <c r="AY147" s="16" t="s">
        <v>147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83</v>
      </c>
      <c r="BK147" s="229">
        <f>ROUND(I147*H147,2)</f>
        <v>0</v>
      </c>
      <c r="BL147" s="16" t="s">
        <v>152</v>
      </c>
      <c r="BM147" s="228" t="s">
        <v>1942</v>
      </c>
    </row>
    <row r="148" s="2" customFormat="1">
      <c r="A148" s="37"/>
      <c r="B148" s="38"/>
      <c r="C148" s="39"/>
      <c r="D148" s="232" t="s">
        <v>232</v>
      </c>
      <c r="E148" s="39"/>
      <c r="F148" s="264" t="s">
        <v>1943</v>
      </c>
      <c r="G148" s="39"/>
      <c r="H148" s="39"/>
      <c r="I148" s="265"/>
      <c r="J148" s="39"/>
      <c r="K148" s="39"/>
      <c r="L148" s="43"/>
      <c r="M148" s="266"/>
      <c r="N148" s="267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232</v>
      </c>
      <c r="AU148" s="16" t="s">
        <v>83</v>
      </c>
    </row>
    <row r="149" s="2" customFormat="1" ht="37.8" customHeight="1">
      <c r="A149" s="37"/>
      <c r="B149" s="38"/>
      <c r="C149" s="216" t="s">
        <v>236</v>
      </c>
      <c r="D149" s="216" t="s">
        <v>148</v>
      </c>
      <c r="E149" s="217" t="s">
        <v>1730</v>
      </c>
      <c r="F149" s="218" t="s">
        <v>1731</v>
      </c>
      <c r="G149" s="219" t="s">
        <v>183</v>
      </c>
      <c r="H149" s="220">
        <v>10</v>
      </c>
      <c r="I149" s="221"/>
      <c r="J149" s="222">
        <f>ROUND(I149*H149,2)</f>
        <v>0</v>
      </c>
      <c r="K149" s="223"/>
      <c r="L149" s="43"/>
      <c r="M149" s="224" t="s">
        <v>1</v>
      </c>
      <c r="N149" s="225" t="s">
        <v>40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152</v>
      </c>
      <c r="AT149" s="228" t="s">
        <v>148</v>
      </c>
      <c r="AU149" s="228" t="s">
        <v>83</v>
      </c>
      <c r="AY149" s="16" t="s">
        <v>147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83</v>
      </c>
      <c r="BK149" s="229">
        <f>ROUND(I149*H149,2)</f>
        <v>0</v>
      </c>
      <c r="BL149" s="16" t="s">
        <v>152</v>
      </c>
      <c r="BM149" s="228" t="s">
        <v>1944</v>
      </c>
    </row>
    <row r="150" s="2" customFormat="1" ht="16.5" customHeight="1">
      <c r="A150" s="37"/>
      <c r="B150" s="38"/>
      <c r="C150" s="242" t="s">
        <v>241</v>
      </c>
      <c r="D150" s="242" t="s">
        <v>158</v>
      </c>
      <c r="E150" s="243" t="s">
        <v>1733</v>
      </c>
      <c r="F150" s="244" t="s">
        <v>1734</v>
      </c>
      <c r="G150" s="245" t="s">
        <v>183</v>
      </c>
      <c r="H150" s="246">
        <v>10</v>
      </c>
      <c r="I150" s="247"/>
      <c r="J150" s="248">
        <f>ROUND(I150*H150,2)</f>
        <v>0</v>
      </c>
      <c r="K150" s="249"/>
      <c r="L150" s="250"/>
      <c r="M150" s="251" t="s">
        <v>1</v>
      </c>
      <c r="N150" s="252" t="s">
        <v>40</v>
      </c>
      <c r="O150" s="90"/>
      <c r="P150" s="226">
        <f>O150*H150</f>
        <v>0</v>
      </c>
      <c r="Q150" s="226">
        <v>0.00014999999999999999</v>
      </c>
      <c r="R150" s="226">
        <f>Q150*H150</f>
        <v>0.0014999999999999998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162</v>
      </c>
      <c r="AT150" s="228" t="s">
        <v>158</v>
      </c>
      <c r="AU150" s="228" t="s">
        <v>83</v>
      </c>
      <c r="AY150" s="16" t="s">
        <v>147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83</v>
      </c>
      <c r="BK150" s="229">
        <f>ROUND(I150*H150,2)</f>
        <v>0</v>
      </c>
      <c r="BL150" s="16" t="s">
        <v>152</v>
      </c>
      <c r="BM150" s="228" t="s">
        <v>1945</v>
      </c>
    </row>
    <row r="151" s="12" customFormat="1" ht="25.92" customHeight="1">
      <c r="A151" s="12"/>
      <c r="B151" s="202"/>
      <c r="C151" s="203"/>
      <c r="D151" s="204" t="s">
        <v>74</v>
      </c>
      <c r="E151" s="205" t="s">
        <v>1946</v>
      </c>
      <c r="F151" s="205" t="s">
        <v>1947</v>
      </c>
      <c r="G151" s="203"/>
      <c r="H151" s="203"/>
      <c r="I151" s="206"/>
      <c r="J151" s="207">
        <f>BK151</f>
        <v>0</v>
      </c>
      <c r="K151" s="203"/>
      <c r="L151" s="208"/>
      <c r="M151" s="209"/>
      <c r="N151" s="210"/>
      <c r="O151" s="210"/>
      <c r="P151" s="211">
        <f>SUM(P152:P155)</f>
        <v>0</v>
      </c>
      <c r="Q151" s="210"/>
      <c r="R151" s="211">
        <f>SUM(R152:R155)</f>
        <v>0</v>
      </c>
      <c r="S151" s="210"/>
      <c r="T151" s="212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83</v>
      </c>
      <c r="AT151" s="214" t="s">
        <v>74</v>
      </c>
      <c r="AU151" s="214" t="s">
        <v>75</v>
      </c>
      <c r="AY151" s="213" t="s">
        <v>147</v>
      </c>
      <c r="BK151" s="215">
        <f>SUM(BK152:BK155)</f>
        <v>0</v>
      </c>
    </row>
    <row r="152" s="2" customFormat="1" ht="16.5" customHeight="1">
      <c r="A152" s="37"/>
      <c r="B152" s="38"/>
      <c r="C152" s="216" t="s">
        <v>145</v>
      </c>
      <c r="D152" s="216" t="s">
        <v>148</v>
      </c>
      <c r="E152" s="217" t="s">
        <v>1948</v>
      </c>
      <c r="F152" s="218" t="s">
        <v>1949</v>
      </c>
      <c r="G152" s="219" t="s">
        <v>161</v>
      </c>
      <c r="H152" s="220">
        <v>500</v>
      </c>
      <c r="I152" s="221"/>
      <c r="J152" s="222">
        <f>ROUND(I152*H152,2)</f>
        <v>0</v>
      </c>
      <c r="K152" s="223"/>
      <c r="L152" s="43"/>
      <c r="M152" s="224" t="s">
        <v>1</v>
      </c>
      <c r="N152" s="225" t="s">
        <v>40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152</v>
      </c>
      <c r="AT152" s="228" t="s">
        <v>148</v>
      </c>
      <c r="AU152" s="228" t="s">
        <v>83</v>
      </c>
      <c r="AY152" s="16" t="s">
        <v>147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83</v>
      </c>
      <c r="BK152" s="229">
        <f>ROUND(I152*H152,2)</f>
        <v>0</v>
      </c>
      <c r="BL152" s="16" t="s">
        <v>152</v>
      </c>
      <c r="BM152" s="228" t="s">
        <v>1950</v>
      </c>
    </row>
    <row r="153" s="2" customFormat="1">
      <c r="A153" s="37"/>
      <c r="B153" s="38"/>
      <c r="C153" s="39"/>
      <c r="D153" s="232" t="s">
        <v>232</v>
      </c>
      <c r="E153" s="39"/>
      <c r="F153" s="264" t="s">
        <v>1951</v>
      </c>
      <c r="G153" s="39"/>
      <c r="H153" s="39"/>
      <c r="I153" s="265"/>
      <c r="J153" s="39"/>
      <c r="K153" s="39"/>
      <c r="L153" s="43"/>
      <c r="M153" s="266"/>
      <c r="N153" s="267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232</v>
      </c>
      <c r="AU153" s="16" t="s">
        <v>83</v>
      </c>
    </row>
    <row r="154" s="2" customFormat="1" ht="16.5" customHeight="1">
      <c r="A154" s="37"/>
      <c r="B154" s="38"/>
      <c r="C154" s="242" t="s">
        <v>251</v>
      </c>
      <c r="D154" s="242" t="s">
        <v>158</v>
      </c>
      <c r="E154" s="243" t="s">
        <v>1952</v>
      </c>
      <c r="F154" s="244" t="s">
        <v>1953</v>
      </c>
      <c r="G154" s="245" t="s">
        <v>161</v>
      </c>
      <c r="H154" s="246">
        <v>5</v>
      </c>
      <c r="I154" s="247"/>
      <c r="J154" s="248">
        <f>ROUND(I154*H154,2)</f>
        <v>0</v>
      </c>
      <c r="K154" s="249"/>
      <c r="L154" s="250"/>
      <c r="M154" s="251" t="s">
        <v>1</v>
      </c>
      <c r="N154" s="252" t="s">
        <v>40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162</v>
      </c>
      <c r="AT154" s="228" t="s">
        <v>158</v>
      </c>
      <c r="AU154" s="228" t="s">
        <v>83</v>
      </c>
      <c r="AY154" s="16" t="s">
        <v>147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83</v>
      </c>
      <c r="BK154" s="229">
        <f>ROUND(I154*H154,2)</f>
        <v>0</v>
      </c>
      <c r="BL154" s="16" t="s">
        <v>152</v>
      </c>
      <c r="BM154" s="228" t="s">
        <v>1954</v>
      </c>
    </row>
    <row r="155" s="2" customFormat="1">
      <c r="A155" s="37"/>
      <c r="B155" s="38"/>
      <c r="C155" s="39"/>
      <c r="D155" s="232" t="s">
        <v>232</v>
      </c>
      <c r="E155" s="39"/>
      <c r="F155" s="264" t="s">
        <v>1955</v>
      </c>
      <c r="G155" s="39"/>
      <c r="H155" s="39"/>
      <c r="I155" s="265"/>
      <c r="J155" s="39"/>
      <c r="K155" s="39"/>
      <c r="L155" s="43"/>
      <c r="M155" s="266"/>
      <c r="N155" s="267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232</v>
      </c>
      <c r="AU155" s="16" t="s">
        <v>83</v>
      </c>
    </row>
    <row r="156" s="12" customFormat="1" ht="25.92" customHeight="1">
      <c r="A156" s="12"/>
      <c r="B156" s="202"/>
      <c r="C156" s="203"/>
      <c r="D156" s="204" t="s">
        <v>74</v>
      </c>
      <c r="E156" s="205" t="s">
        <v>1878</v>
      </c>
      <c r="F156" s="205" t="s">
        <v>1879</v>
      </c>
      <c r="G156" s="203"/>
      <c r="H156" s="203"/>
      <c r="I156" s="206"/>
      <c r="J156" s="207">
        <f>BK156</f>
        <v>0</v>
      </c>
      <c r="K156" s="203"/>
      <c r="L156" s="208"/>
      <c r="M156" s="209"/>
      <c r="N156" s="210"/>
      <c r="O156" s="210"/>
      <c r="P156" s="211">
        <f>SUM(P157:P161)</f>
        <v>0</v>
      </c>
      <c r="Q156" s="210"/>
      <c r="R156" s="211">
        <f>SUM(R157:R161)</f>
        <v>0</v>
      </c>
      <c r="S156" s="210"/>
      <c r="T156" s="212">
        <f>SUM(T157:T161)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152</v>
      </c>
      <c r="AT156" s="214" t="s">
        <v>74</v>
      </c>
      <c r="AU156" s="214" t="s">
        <v>75</v>
      </c>
      <c r="AY156" s="213" t="s">
        <v>147</v>
      </c>
      <c r="BK156" s="215">
        <f>SUM(BK157:BK161)</f>
        <v>0</v>
      </c>
    </row>
    <row r="157" s="2" customFormat="1" ht="16.5" customHeight="1">
      <c r="A157" s="37"/>
      <c r="B157" s="38"/>
      <c r="C157" s="216" t="s">
        <v>257</v>
      </c>
      <c r="D157" s="216" t="s">
        <v>148</v>
      </c>
      <c r="E157" s="217" t="s">
        <v>1880</v>
      </c>
      <c r="F157" s="218" t="s">
        <v>1956</v>
      </c>
      <c r="G157" s="219" t="s">
        <v>1882</v>
      </c>
      <c r="H157" s="220">
        <v>3</v>
      </c>
      <c r="I157" s="221"/>
      <c r="J157" s="222">
        <f>ROUND(I157*H157,2)</f>
        <v>0</v>
      </c>
      <c r="K157" s="223"/>
      <c r="L157" s="43"/>
      <c r="M157" s="224" t="s">
        <v>1</v>
      </c>
      <c r="N157" s="225" t="s">
        <v>40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1883</v>
      </c>
      <c r="AT157" s="228" t="s">
        <v>148</v>
      </c>
      <c r="AU157" s="228" t="s">
        <v>83</v>
      </c>
      <c r="AY157" s="16" t="s">
        <v>147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83</v>
      </c>
      <c r="BK157" s="229">
        <f>ROUND(I157*H157,2)</f>
        <v>0</v>
      </c>
      <c r="BL157" s="16" t="s">
        <v>1883</v>
      </c>
      <c r="BM157" s="228" t="s">
        <v>1957</v>
      </c>
    </row>
    <row r="158" s="2" customFormat="1" ht="16.5" customHeight="1">
      <c r="A158" s="37"/>
      <c r="B158" s="38"/>
      <c r="C158" s="216" t="s">
        <v>266</v>
      </c>
      <c r="D158" s="216" t="s">
        <v>148</v>
      </c>
      <c r="E158" s="217" t="s">
        <v>1885</v>
      </c>
      <c r="F158" s="218" t="s">
        <v>1886</v>
      </c>
      <c r="G158" s="219" t="s">
        <v>1882</v>
      </c>
      <c r="H158" s="220">
        <v>4</v>
      </c>
      <c r="I158" s="221"/>
      <c r="J158" s="222">
        <f>ROUND(I158*H158,2)</f>
        <v>0</v>
      </c>
      <c r="K158" s="223"/>
      <c r="L158" s="43"/>
      <c r="M158" s="224" t="s">
        <v>1</v>
      </c>
      <c r="N158" s="225" t="s">
        <v>40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1883</v>
      </c>
      <c r="AT158" s="228" t="s">
        <v>148</v>
      </c>
      <c r="AU158" s="228" t="s">
        <v>83</v>
      </c>
      <c r="AY158" s="16" t="s">
        <v>147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83</v>
      </c>
      <c r="BK158" s="229">
        <f>ROUND(I158*H158,2)</f>
        <v>0</v>
      </c>
      <c r="BL158" s="16" t="s">
        <v>1883</v>
      </c>
      <c r="BM158" s="228" t="s">
        <v>1958</v>
      </c>
    </row>
    <row r="159" s="2" customFormat="1" ht="16.5" customHeight="1">
      <c r="A159" s="37"/>
      <c r="B159" s="38"/>
      <c r="C159" s="216" t="s">
        <v>7</v>
      </c>
      <c r="D159" s="216" t="s">
        <v>148</v>
      </c>
      <c r="E159" s="217" t="s">
        <v>1888</v>
      </c>
      <c r="F159" s="218" t="s">
        <v>1959</v>
      </c>
      <c r="G159" s="219" t="s">
        <v>1882</v>
      </c>
      <c r="H159" s="220">
        <v>4</v>
      </c>
      <c r="I159" s="221"/>
      <c r="J159" s="222">
        <f>ROUND(I159*H159,2)</f>
        <v>0</v>
      </c>
      <c r="K159" s="223"/>
      <c r="L159" s="43"/>
      <c r="M159" s="224" t="s">
        <v>1</v>
      </c>
      <c r="N159" s="225" t="s">
        <v>40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1883</v>
      </c>
      <c r="AT159" s="228" t="s">
        <v>148</v>
      </c>
      <c r="AU159" s="228" t="s">
        <v>83</v>
      </c>
      <c r="AY159" s="16" t="s">
        <v>147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83</v>
      </c>
      <c r="BK159" s="229">
        <f>ROUND(I159*H159,2)</f>
        <v>0</v>
      </c>
      <c r="BL159" s="16" t="s">
        <v>1883</v>
      </c>
      <c r="BM159" s="228" t="s">
        <v>1960</v>
      </c>
    </row>
    <row r="160" s="2" customFormat="1" ht="16.5" customHeight="1">
      <c r="A160" s="37"/>
      <c r="B160" s="38"/>
      <c r="C160" s="216" t="s">
        <v>281</v>
      </c>
      <c r="D160" s="216" t="s">
        <v>148</v>
      </c>
      <c r="E160" s="217" t="s">
        <v>1961</v>
      </c>
      <c r="F160" s="218" t="s">
        <v>1962</v>
      </c>
      <c r="G160" s="219" t="s">
        <v>1882</v>
      </c>
      <c r="H160" s="220">
        <v>2</v>
      </c>
      <c r="I160" s="221"/>
      <c r="J160" s="222">
        <f>ROUND(I160*H160,2)</f>
        <v>0</v>
      </c>
      <c r="K160" s="223"/>
      <c r="L160" s="43"/>
      <c r="M160" s="224" t="s">
        <v>1</v>
      </c>
      <c r="N160" s="225" t="s">
        <v>40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1883</v>
      </c>
      <c r="AT160" s="228" t="s">
        <v>148</v>
      </c>
      <c r="AU160" s="228" t="s">
        <v>83</v>
      </c>
      <c r="AY160" s="16" t="s">
        <v>147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83</v>
      </c>
      <c r="BK160" s="229">
        <f>ROUND(I160*H160,2)</f>
        <v>0</v>
      </c>
      <c r="BL160" s="16" t="s">
        <v>1883</v>
      </c>
      <c r="BM160" s="228" t="s">
        <v>1963</v>
      </c>
    </row>
    <row r="161" s="2" customFormat="1">
      <c r="A161" s="37"/>
      <c r="B161" s="38"/>
      <c r="C161" s="39"/>
      <c r="D161" s="232" t="s">
        <v>232</v>
      </c>
      <c r="E161" s="39"/>
      <c r="F161" s="264" t="s">
        <v>1964</v>
      </c>
      <c r="G161" s="39"/>
      <c r="H161" s="39"/>
      <c r="I161" s="265"/>
      <c r="J161" s="39"/>
      <c r="K161" s="39"/>
      <c r="L161" s="43"/>
      <c r="M161" s="278"/>
      <c r="N161" s="279"/>
      <c r="O161" s="275"/>
      <c r="P161" s="275"/>
      <c r="Q161" s="275"/>
      <c r="R161" s="275"/>
      <c r="S161" s="275"/>
      <c r="T161" s="280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232</v>
      </c>
      <c r="AU161" s="16" t="s">
        <v>83</v>
      </c>
    </row>
    <row r="162" s="2" customFormat="1" ht="6.96" customHeight="1">
      <c r="A162" s="37"/>
      <c r="B162" s="65"/>
      <c r="C162" s="66"/>
      <c r="D162" s="66"/>
      <c r="E162" s="66"/>
      <c r="F162" s="66"/>
      <c r="G162" s="66"/>
      <c r="H162" s="66"/>
      <c r="I162" s="66"/>
      <c r="J162" s="66"/>
      <c r="K162" s="66"/>
      <c r="L162" s="43"/>
      <c r="M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</row>
  </sheetData>
  <sheetProtection sheet="1" autoFilter="0" formatColumns="0" formatRows="0" objects="1" scenarios="1" spinCount="100000" saltValue="9X+D4IZWR53/ProP8Zb02KgHCwMLEVI0Bc5dbNbfp7rxi6v2F9bp+WbARezE5iqqVlc0CSfUDeU8rRNPBcViCQ==" hashValue="DCIhFFjHvvHHMgiPj3Zrh+wEQxXdCDV7l27IpwhRuzeR7+mm4VhtLITUlrUt9a5UWiJ1kKEGwiBX42afPoQKCg==" algorithmName="SHA-512" password="CC35"/>
  <autoFilter ref="C123:K16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104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HŠ a SOŠŘ Velké Meziříčí - Rekonstrukce ÚT + elektro Doní dílna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1965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25. 3. 2023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ROUND((SUM(BE120:BE136)),  2)</f>
        <v>0</v>
      </c>
      <c r="G33" s="37"/>
      <c r="H33" s="37"/>
      <c r="I33" s="154">
        <v>0.20999999999999999</v>
      </c>
      <c r="J33" s="153">
        <f>ROUND(((SUM(BE120:BE136))*I33),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ROUND((SUM(BF120:BF136)),  2)</f>
        <v>0</v>
      </c>
      <c r="G34" s="37"/>
      <c r="H34" s="37"/>
      <c r="I34" s="154">
        <v>0.12</v>
      </c>
      <c r="J34" s="153">
        <f>ROUND(((SUM(BF120:BF136))*I34),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ROUND((SUM(BG120:BG136)),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ROUND((SUM(BH120:BH136)),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ROUND((SUM(BI120:BI136)),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HŠ a SOŠŘ Velké Meziříčí - Rekonstrukce ÚT + elektro Doní dílna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07 - ostatní a vedlejší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Velké Meziříčí</v>
      </c>
      <c r="G89" s="39"/>
      <c r="H89" s="39"/>
      <c r="I89" s="31" t="s">
        <v>22</v>
      </c>
      <c r="J89" s="78" t="str">
        <f>IF(J12="","",J12)</f>
        <v>25. 3. 2023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1882/57, 586 01 Jihlava</v>
      </c>
      <c r="G91" s="39"/>
      <c r="H91" s="39"/>
      <c r="I91" s="31" t="s">
        <v>30</v>
      </c>
      <c r="J91" s="35" t="str">
        <f>E21</f>
        <v>Filip Marek, Brněnská 326/34, 591 01 Žďár nad Sáz.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Marek, Brněnská 326/34, 591 01 Žďár nad Sáz.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108</v>
      </c>
      <c r="D94" s="175"/>
      <c r="E94" s="175"/>
      <c r="F94" s="175"/>
      <c r="G94" s="175"/>
      <c r="H94" s="175"/>
      <c r="I94" s="175"/>
      <c r="J94" s="176" t="s">
        <v>109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110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s="9" customFormat="1" ht="24.96" customHeight="1">
      <c r="A97" s="9"/>
      <c r="B97" s="178"/>
      <c r="C97" s="179"/>
      <c r="D97" s="180" t="s">
        <v>1966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1967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1968</v>
      </c>
      <c r="E99" s="187"/>
      <c r="F99" s="187"/>
      <c r="G99" s="187"/>
      <c r="H99" s="187"/>
      <c r="I99" s="187"/>
      <c r="J99" s="188">
        <f>J125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1969</v>
      </c>
      <c r="E100" s="187"/>
      <c r="F100" s="187"/>
      <c r="G100" s="187"/>
      <c r="H100" s="187"/>
      <c r="I100" s="187"/>
      <c r="J100" s="188">
        <f>J128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132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9"/>
      <c r="D110" s="39"/>
      <c r="E110" s="173" t="str">
        <f>E7</f>
        <v>HŠ a SOŠŘ Velké Meziříčí - Rekonstrukce ÚT + elektro Doní dílna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105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SO 07 - ostatní a vedlejší náklady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Velké Meziříčí</v>
      </c>
      <c r="G114" s="39"/>
      <c r="H114" s="39"/>
      <c r="I114" s="31" t="s">
        <v>22</v>
      </c>
      <c r="J114" s="78" t="str">
        <f>IF(J12="","",J12)</f>
        <v>25. 3. 2023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40.05" customHeight="1">
      <c r="A116" s="37"/>
      <c r="B116" s="38"/>
      <c r="C116" s="31" t="s">
        <v>24</v>
      </c>
      <c r="D116" s="39"/>
      <c r="E116" s="39"/>
      <c r="F116" s="26" t="str">
        <f>E15</f>
        <v>Kraj Vysočina, Žižkova 1882/57, 586 01 Jihlava</v>
      </c>
      <c r="G116" s="39"/>
      <c r="H116" s="39"/>
      <c r="I116" s="31" t="s">
        <v>30</v>
      </c>
      <c r="J116" s="35" t="str">
        <f>E21</f>
        <v>Filip Marek, Brněnská 326/34, 591 01 Žďár nad Sáz.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40.0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31" t="s">
        <v>33</v>
      </c>
      <c r="J117" s="35" t="str">
        <f>E24</f>
        <v>Filip Marek, Brněnská 326/34, 591 01 Žďár nad Sáz.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133</v>
      </c>
      <c r="D119" s="193" t="s">
        <v>60</v>
      </c>
      <c r="E119" s="193" t="s">
        <v>56</v>
      </c>
      <c r="F119" s="193" t="s">
        <v>57</v>
      </c>
      <c r="G119" s="193" t="s">
        <v>134</v>
      </c>
      <c r="H119" s="193" t="s">
        <v>135</v>
      </c>
      <c r="I119" s="193" t="s">
        <v>136</v>
      </c>
      <c r="J119" s="194" t="s">
        <v>109</v>
      </c>
      <c r="K119" s="195" t="s">
        <v>137</v>
      </c>
      <c r="L119" s="196"/>
      <c r="M119" s="99" t="s">
        <v>1</v>
      </c>
      <c r="N119" s="100" t="s">
        <v>39</v>
      </c>
      <c r="O119" s="100" t="s">
        <v>138</v>
      </c>
      <c r="P119" s="100" t="s">
        <v>139</v>
      </c>
      <c r="Q119" s="100" t="s">
        <v>140</v>
      </c>
      <c r="R119" s="100" t="s">
        <v>141</v>
      </c>
      <c r="S119" s="100" t="s">
        <v>142</v>
      </c>
      <c r="T119" s="101" t="s">
        <v>143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144</v>
      </c>
      <c r="D120" s="39"/>
      <c r="E120" s="39"/>
      <c r="F120" s="39"/>
      <c r="G120" s="39"/>
      <c r="H120" s="39"/>
      <c r="I120" s="39"/>
      <c r="J120" s="197">
        <f>BK120</f>
        <v>0</v>
      </c>
      <c r="K120" s="39"/>
      <c r="L120" s="43"/>
      <c r="M120" s="102"/>
      <c r="N120" s="198"/>
      <c r="O120" s="103"/>
      <c r="P120" s="199">
        <f>P121</f>
        <v>0</v>
      </c>
      <c r="Q120" s="103"/>
      <c r="R120" s="199">
        <f>R121</f>
        <v>0</v>
      </c>
      <c r="S120" s="103"/>
      <c r="T120" s="200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74</v>
      </c>
      <c r="AU120" s="16" t="s">
        <v>111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74</v>
      </c>
      <c r="E121" s="205" t="s">
        <v>1970</v>
      </c>
      <c r="F121" s="205" t="s">
        <v>1971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P122+P125+P128</f>
        <v>0</v>
      </c>
      <c r="Q121" s="210"/>
      <c r="R121" s="211">
        <f>R122+R125+R128</f>
        <v>0</v>
      </c>
      <c r="S121" s="210"/>
      <c r="T121" s="212">
        <f>T122+T125+T128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174</v>
      </c>
      <c r="AT121" s="214" t="s">
        <v>74</v>
      </c>
      <c r="AU121" s="214" t="s">
        <v>75</v>
      </c>
      <c r="AY121" s="213" t="s">
        <v>147</v>
      </c>
      <c r="BK121" s="215">
        <f>BK122+BK125+BK128</f>
        <v>0</v>
      </c>
    </row>
    <row r="122" s="12" customFormat="1" ht="22.8" customHeight="1">
      <c r="A122" s="12"/>
      <c r="B122" s="202"/>
      <c r="C122" s="203"/>
      <c r="D122" s="204" t="s">
        <v>74</v>
      </c>
      <c r="E122" s="268" t="s">
        <v>1972</v>
      </c>
      <c r="F122" s="268" t="s">
        <v>1973</v>
      </c>
      <c r="G122" s="203"/>
      <c r="H122" s="203"/>
      <c r="I122" s="206"/>
      <c r="J122" s="269">
        <f>BK122</f>
        <v>0</v>
      </c>
      <c r="K122" s="203"/>
      <c r="L122" s="208"/>
      <c r="M122" s="209"/>
      <c r="N122" s="210"/>
      <c r="O122" s="210"/>
      <c r="P122" s="211">
        <f>SUM(P123:P124)</f>
        <v>0</v>
      </c>
      <c r="Q122" s="210"/>
      <c r="R122" s="211">
        <f>SUM(R123:R124)</f>
        <v>0</v>
      </c>
      <c r="S122" s="210"/>
      <c r="T122" s="212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174</v>
      </c>
      <c r="AT122" s="214" t="s">
        <v>74</v>
      </c>
      <c r="AU122" s="214" t="s">
        <v>83</v>
      </c>
      <c r="AY122" s="213" t="s">
        <v>147</v>
      </c>
      <c r="BK122" s="215">
        <f>SUM(BK123:BK124)</f>
        <v>0</v>
      </c>
    </row>
    <row r="123" s="2" customFormat="1" ht="16.5" customHeight="1">
      <c r="A123" s="37"/>
      <c r="B123" s="38"/>
      <c r="C123" s="216" t="s">
        <v>83</v>
      </c>
      <c r="D123" s="216" t="s">
        <v>148</v>
      </c>
      <c r="E123" s="217" t="s">
        <v>1974</v>
      </c>
      <c r="F123" s="218" t="s">
        <v>1975</v>
      </c>
      <c r="G123" s="219" t="s">
        <v>770</v>
      </c>
      <c r="H123" s="220">
        <v>1</v>
      </c>
      <c r="I123" s="221"/>
      <c r="J123" s="222">
        <f>ROUND(I123*H123,2)</f>
        <v>0</v>
      </c>
      <c r="K123" s="223"/>
      <c r="L123" s="43"/>
      <c r="M123" s="224" t="s">
        <v>1</v>
      </c>
      <c r="N123" s="225" t="s">
        <v>40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1976</v>
      </c>
      <c r="AT123" s="228" t="s">
        <v>148</v>
      </c>
      <c r="AU123" s="228" t="s">
        <v>85</v>
      </c>
      <c r="AY123" s="16" t="s">
        <v>147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83</v>
      </c>
      <c r="BK123" s="229">
        <f>ROUND(I123*H123,2)</f>
        <v>0</v>
      </c>
      <c r="BL123" s="16" t="s">
        <v>1976</v>
      </c>
      <c r="BM123" s="228" t="s">
        <v>1977</v>
      </c>
    </row>
    <row r="124" s="2" customFormat="1">
      <c r="A124" s="37"/>
      <c r="B124" s="38"/>
      <c r="C124" s="39"/>
      <c r="D124" s="232" t="s">
        <v>232</v>
      </c>
      <c r="E124" s="39"/>
      <c r="F124" s="264" t="s">
        <v>1978</v>
      </c>
      <c r="G124" s="39"/>
      <c r="H124" s="39"/>
      <c r="I124" s="265"/>
      <c r="J124" s="39"/>
      <c r="K124" s="39"/>
      <c r="L124" s="43"/>
      <c r="M124" s="266"/>
      <c r="N124" s="267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232</v>
      </c>
      <c r="AU124" s="16" t="s">
        <v>85</v>
      </c>
    </row>
    <row r="125" s="12" customFormat="1" ht="22.8" customHeight="1">
      <c r="A125" s="12"/>
      <c r="B125" s="202"/>
      <c r="C125" s="203"/>
      <c r="D125" s="204" t="s">
        <v>74</v>
      </c>
      <c r="E125" s="268" t="s">
        <v>1979</v>
      </c>
      <c r="F125" s="268" t="s">
        <v>1980</v>
      </c>
      <c r="G125" s="203"/>
      <c r="H125" s="203"/>
      <c r="I125" s="206"/>
      <c r="J125" s="269">
        <f>BK125</f>
        <v>0</v>
      </c>
      <c r="K125" s="203"/>
      <c r="L125" s="208"/>
      <c r="M125" s="209"/>
      <c r="N125" s="210"/>
      <c r="O125" s="210"/>
      <c r="P125" s="211">
        <f>SUM(P126:P127)</f>
        <v>0</v>
      </c>
      <c r="Q125" s="210"/>
      <c r="R125" s="211">
        <f>SUM(R126:R127)</f>
        <v>0</v>
      </c>
      <c r="S125" s="210"/>
      <c r="T125" s="212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174</v>
      </c>
      <c r="AT125" s="214" t="s">
        <v>74</v>
      </c>
      <c r="AU125" s="214" t="s">
        <v>83</v>
      </c>
      <c r="AY125" s="213" t="s">
        <v>147</v>
      </c>
      <c r="BK125" s="215">
        <f>SUM(BK126:BK127)</f>
        <v>0</v>
      </c>
    </row>
    <row r="126" s="2" customFormat="1" ht="16.5" customHeight="1">
      <c r="A126" s="37"/>
      <c r="B126" s="38"/>
      <c r="C126" s="216" t="s">
        <v>85</v>
      </c>
      <c r="D126" s="216" t="s">
        <v>148</v>
      </c>
      <c r="E126" s="217" t="s">
        <v>1981</v>
      </c>
      <c r="F126" s="218" t="s">
        <v>1980</v>
      </c>
      <c r="G126" s="219" t="s">
        <v>770</v>
      </c>
      <c r="H126" s="220">
        <v>1</v>
      </c>
      <c r="I126" s="221"/>
      <c r="J126" s="222">
        <f>ROUND(I126*H126,2)</f>
        <v>0</v>
      </c>
      <c r="K126" s="223"/>
      <c r="L126" s="43"/>
      <c r="M126" s="224" t="s">
        <v>1</v>
      </c>
      <c r="N126" s="225" t="s">
        <v>40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1976</v>
      </c>
      <c r="AT126" s="228" t="s">
        <v>148</v>
      </c>
      <c r="AU126" s="228" t="s">
        <v>85</v>
      </c>
      <c r="AY126" s="16" t="s">
        <v>147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83</v>
      </c>
      <c r="BK126" s="229">
        <f>ROUND(I126*H126,2)</f>
        <v>0</v>
      </c>
      <c r="BL126" s="16" t="s">
        <v>1976</v>
      </c>
      <c r="BM126" s="228" t="s">
        <v>1982</v>
      </c>
    </row>
    <row r="127" s="2" customFormat="1">
      <c r="A127" s="37"/>
      <c r="B127" s="38"/>
      <c r="C127" s="39"/>
      <c r="D127" s="232" t="s">
        <v>232</v>
      </c>
      <c r="E127" s="39"/>
      <c r="F127" s="264" t="s">
        <v>1983</v>
      </c>
      <c r="G127" s="39"/>
      <c r="H127" s="39"/>
      <c r="I127" s="265"/>
      <c r="J127" s="39"/>
      <c r="K127" s="39"/>
      <c r="L127" s="43"/>
      <c r="M127" s="266"/>
      <c r="N127" s="267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232</v>
      </c>
      <c r="AU127" s="16" t="s">
        <v>85</v>
      </c>
    </row>
    <row r="128" s="12" customFormat="1" ht="22.8" customHeight="1">
      <c r="A128" s="12"/>
      <c r="B128" s="202"/>
      <c r="C128" s="203"/>
      <c r="D128" s="204" t="s">
        <v>74</v>
      </c>
      <c r="E128" s="268" t="s">
        <v>1984</v>
      </c>
      <c r="F128" s="268" t="s">
        <v>1985</v>
      </c>
      <c r="G128" s="203"/>
      <c r="H128" s="203"/>
      <c r="I128" s="206"/>
      <c r="J128" s="269">
        <f>BK128</f>
        <v>0</v>
      </c>
      <c r="K128" s="203"/>
      <c r="L128" s="208"/>
      <c r="M128" s="209"/>
      <c r="N128" s="210"/>
      <c r="O128" s="210"/>
      <c r="P128" s="211">
        <f>SUM(P129:P136)</f>
        <v>0</v>
      </c>
      <c r="Q128" s="210"/>
      <c r="R128" s="211">
        <f>SUM(R129:R136)</f>
        <v>0</v>
      </c>
      <c r="S128" s="210"/>
      <c r="T128" s="212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174</v>
      </c>
      <c r="AT128" s="214" t="s">
        <v>74</v>
      </c>
      <c r="AU128" s="214" t="s">
        <v>83</v>
      </c>
      <c r="AY128" s="213" t="s">
        <v>147</v>
      </c>
      <c r="BK128" s="215">
        <f>SUM(BK129:BK136)</f>
        <v>0</v>
      </c>
    </row>
    <row r="129" s="2" customFormat="1" ht="16.5" customHeight="1">
      <c r="A129" s="37"/>
      <c r="B129" s="38"/>
      <c r="C129" s="216" t="s">
        <v>164</v>
      </c>
      <c r="D129" s="216" t="s">
        <v>148</v>
      </c>
      <c r="E129" s="217" t="s">
        <v>1986</v>
      </c>
      <c r="F129" s="218" t="s">
        <v>1987</v>
      </c>
      <c r="G129" s="219" t="s">
        <v>770</v>
      </c>
      <c r="H129" s="220">
        <v>1</v>
      </c>
      <c r="I129" s="221"/>
      <c r="J129" s="222">
        <f>ROUND(I129*H129,2)</f>
        <v>0</v>
      </c>
      <c r="K129" s="223"/>
      <c r="L129" s="43"/>
      <c r="M129" s="224" t="s">
        <v>1</v>
      </c>
      <c r="N129" s="225" t="s">
        <v>40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1976</v>
      </c>
      <c r="AT129" s="228" t="s">
        <v>148</v>
      </c>
      <c r="AU129" s="228" t="s">
        <v>85</v>
      </c>
      <c r="AY129" s="16" t="s">
        <v>147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83</v>
      </c>
      <c r="BK129" s="229">
        <f>ROUND(I129*H129,2)</f>
        <v>0</v>
      </c>
      <c r="BL129" s="16" t="s">
        <v>1976</v>
      </c>
      <c r="BM129" s="228" t="s">
        <v>1988</v>
      </c>
    </row>
    <row r="130" s="2" customFormat="1" ht="16.5" customHeight="1">
      <c r="A130" s="37"/>
      <c r="B130" s="38"/>
      <c r="C130" s="216" t="s">
        <v>152</v>
      </c>
      <c r="D130" s="216" t="s">
        <v>148</v>
      </c>
      <c r="E130" s="217" t="s">
        <v>1989</v>
      </c>
      <c r="F130" s="218" t="s">
        <v>1990</v>
      </c>
      <c r="G130" s="219" t="s">
        <v>770</v>
      </c>
      <c r="H130" s="220">
        <v>1</v>
      </c>
      <c r="I130" s="221"/>
      <c r="J130" s="222">
        <f>ROUND(I130*H130,2)</f>
        <v>0</v>
      </c>
      <c r="K130" s="223"/>
      <c r="L130" s="43"/>
      <c r="M130" s="224" t="s">
        <v>1</v>
      </c>
      <c r="N130" s="225" t="s">
        <v>40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1976</v>
      </c>
      <c r="AT130" s="228" t="s">
        <v>148</v>
      </c>
      <c r="AU130" s="228" t="s">
        <v>85</v>
      </c>
      <c r="AY130" s="16" t="s">
        <v>147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83</v>
      </c>
      <c r="BK130" s="229">
        <f>ROUND(I130*H130,2)</f>
        <v>0</v>
      </c>
      <c r="BL130" s="16" t="s">
        <v>1976</v>
      </c>
      <c r="BM130" s="228" t="s">
        <v>1991</v>
      </c>
    </row>
    <row r="131" s="2" customFormat="1">
      <c r="A131" s="37"/>
      <c r="B131" s="38"/>
      <c r="C131" s="39"/>
      <c r="D131" s="232" t="s">
        <v>232</v>
      </c>
      <c r="E131" s="39"/>
      <c r="F131" s="264" t="s">
        <v>1992</v>
      </c>
      <c r="G131" s="39"/>
      <c r="H131" s="39"/>
      <c r="I131" s="265"/>
      <c r="J131" s="39"/>
      <c r="K131" s="39"/>
      <c r="L131" s="43"/>
      <c r="M131" s="266"/>
      <c r="N131" s="267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232</v>
      </c>
      <c r="AU131" s="16" t="s">
        <v>85</v>
      </c>
    </row>
    <row r="132" s="2" customFormat="1" ht="24.15" customHeight="1">
      <c r="A132" s="37"/>
      <c r="B132" s="38"/>
      <c r="C132" s="216" t="s">
        <v>174</v>
      </c>
      <c r="D132" s="216" t="s">
        <v>148</v>
      </c>
      <c r="E132" s="217" t="s">
        <v>1993</v>
      </c>
      <c r="F132" s="218" t="s">
        <v>1994</v>
      </c>
      <c r="G132" s="219" t="s">
        <v>770</v>
      </c>
      <c r="H132" s="220">
        <v>1</v>
      </c>
      <c r="I132" s="221"/>
      <c r="J132" s="222">
        <f>ROUND(I132*H132,2)</f>
        <v>0</v>
      </c>
      <c r="K132" s="223"/>
      <c r="L132" s="43"/>
      <c r="M132" s="224" t="s">
        <v>1</v>
      </c>
      <c r="N132" s="225" t="s">
        <v>40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1995</v>
      </c>
      <c r="AT132" s="228" t="s">
        <v>148</v>
      </c>
      <c r="AU132" s="228" t="s">
        <v>85</v>
      </c>
      <c r="AY132" s="16" t="s">
        <v>147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83</v>
      </c>
      <c r="BK132" s="229">
        <f>ROUND(I132*H132,2)</f>
        <v>0</v>
      </c>
      <c r="BL132" s="16" t="s">
        <v>1995</v>
      </c>
      <c r="BM132" s="228" t="s">
        <v>1996</v>
      </c>
    </row>
    <row r="133" s="2" customFormat="1">
      <c r="A133" s="37"/>
      <c r="B133" s="38"/>
      <c r="C133" s="39"/>
      <c r="D133" s="232" t="s">
        <v>232</v>
      </c>
      <c r="E133" s="39"/>
      <c r="F133" s="264" t="s">
        <v>1997</v>
      </c>
      <c r="G133" s="39"/>
      <c r="H133" s="39"/>
      <c r="I133" s="265"/>
      <c r="J133" s="39"/>
      <c r="K133" s="39"/>
      <c r="L133" s="43"/>
      <c r="M133" s="266"/>
      <c r="N133" s="267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232</v>
      </c>
      <c r="AU133" s="16" t="s">
        <v>85</v>
      </c>
    </row>
    <row r="134" s="2" customFormat="1" ht="16.5" customHeight="1">
      <c r="A134" s="37"/>
      <c r="B134" s="38"/>
      <c r="C134" s="216" t="s">
        <v>188</v>
      </c>
      <c r="D134" s="216" t="s">
        <v>148</v>
      </c>
      <c r="E134" s="217" t="s">
        <v>1998</v>
      </c>
      <c r="F134" s="218" t="s">
        <v>1999</v>
      </c>
      <c r="G134" s="219" t="s">
        <v>770</v>
      </c>
      <c r="H134" s="220">
        <v>1</v>
      </c>
      <c r="I134" s="221"/>
      <c r="J134" s="222">
        <f>ROUND(I134*H134,2)</f>
        <v>0</v>
      </c>
      <c r="K134" s="223"/>
      <c r="L134" s="43"/>
      <c r="M134" s="224" t="s">
        <v>1</v>
      </c>
      <c r="N134" s="225" t="s">
        <v>40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319</v>
      </c>
      <c r="AT134" s="228" t="s">
        <v>148</v>
      </c>
      <c r="AU134" s="228" t="s">
        <v>85</v>
      </c>
      <c r="AY134" s="16" t="s">
        <v>147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83</v>
      </c>
      <c r="BK134" s="229">
        <f>ROUND(I134*H134,2)</f>
        <v>0</v>
      </c>
      <c r="BL134" s="16" t="s">
        <v>319</v>
      </c>
      <c r="BM134" s="228" t="s">
        <v>2000</v>
      </c>
    </row>
    <row r="135" s="2" customFormat="1" ht="16.5" customHeight="1">
      <c r="A135" s="37"/>
      <c r="B135" s="38"/>
      <c r="C135" s="216" t="s">
        <v>180</v>
      </c>
      <c r="D135" s="216" t="s">
        <v>148</v>
      </c>
      <c r="E135" s="217" t="s">
        <v>2001</v>
      </c>
      <c r="F135" s="218" t="s">
        <v>2002</v>
      </c>
      <c r="G135" s="219" t="s">
        <v>1882</v>
      </c>
      <c r="H135" s="220">
        <v>15</v>
      </c>
      <c r="I135" s="221"/>
      <c r="J135" s="222">
        <f>ROUND(I135*H135,2)</f>
        <v>0</v>
      </c>
      <c r="K135" s="223"/>
      <c r="L135" s="43"/>
      <c r="M135" s="224" t="s">
        <v>1</v>
      </c>
      <c r="N135" s="225" t="s">
        <v>40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1995</v>
      </c>
      <c r="AT135" s="228" t="s">
        <v>148</v>
      </c>
      <c r="AU135" s="228" t="s">
        <v>85</v>
      </c>
      <c r="AY135" s="16" t="s">
        <v>147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83</v>
      </c>
      <c r="BK135" s="229">
        <f>ROUND(I135*H135,2)</f>
        <v>0</v>
      </c>
      <c r="BL135" s="16" t="s">
        <v>1995</v>
      </c>
      <c r="BM135" s="228" t="s">
        <v>2003</v>
      </c>
    </row>
    <row r="136" s="2" customFormat="1">
      <c r="A136" s="37"/>
      <c r="B136" s="38"/>
      <c r="C136" s="39"/>
      <c r="D136" s="232" t="s">
        <v>232</v>
      </c>
      <c r="E136" s="39"/>
      <c r="F136" s="264" t="s">
        <v>2004</v>
      </c>
      <c r="G136" s="39"/>
      <c r="H136" s="39"/>
      <c r="I136" s="265"/>
      <c r="J136" s="39"/>
      <c r="K136" s="39"/>
      <c r="L136" s="43"/>
      <c r="M136" s="278"/>
      <c r="N136" s="279"/>
      <c r="O136" s="275"/>
      <c r="P136" s="275"/>
      <c r="Q136" s="275"/>
      <c r="R136" s="275"/>
      <c r="S136" s="275"/>
      <c r="T136" s="280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232</v>
      </c>
      <c r="AU136" s="16" t="s">
        <v>85</v>
      </c>
    </row>
    <row r="137" s="2" customFormat="1" ht="6.96" customHeight="1">
      <c r="A137" s="37"/>
      <c r="B137" s="65"/>
      <c r="C137" s="66"/>
      <c r="D137" s="66"/>
      <c r="E137" s="66"/>
      <c r="F137" s="66"/>
      <c r="G137" s="66"/>
      <c r="H137" s="66"/>
      <c r="I137" s="66"/>
      <c r="J137" s="66"/>
      <c r="K137" s="66"/>
      <c r="L137" s="43"/>
      <c r="M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</sheetData>
  <sheetProtection sheet="1" autoFilter="0" formatColumns="0" formatRows="0" objects="1" scenarios="1" spinCount="100000" saltValue="i4q+Uf9qDpCgdVcRBGcw2ddNy6Y399Gu6geSiW2K0y5Mlekl/YUS/v+5/td91JGprl0a7Q8n3opaURfOpGSZEQ==" hashValue="x1ke91fFFuxuIENVWt5fSGawRUdU0NHZv865U1c5TiDuhXy8FoYtq0Sf452l1ZuHuougdiv/MDohFNJIFSEkCg==" algorithmName="SHA-512" password="CC35"/>
  <autoFilter ref="C119:K13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FILA\Filip</dc:creator>
  <cp:lastModifiedBy>FILA\Filip</cp:lastModifiedBy>
  <dcterms:created xsi:type="dcterms:W3CDTF">2024-02-01T13:13:25Z</dcterms:created>
  <dcterms:modified xsi:type="dcterms:W3CDTF">2024-02-01T13:13:35Z</dcterms:modified>
</cp:coreProperties>
</file>